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80" yWindow="30" windowWidth="11325" windowHeight="9885" firstSheet="10" activeTab="21"/>
  </bookViews>
  <sheets>
    <sheet name="System" sheetId="1" state="veryHidden" r:id="rId1"/>
    <sheet name="1" sheetId="11" r:id="rId2"/>
    <sheet name="анализ поступл по кодам класс" sheetId="25" r:id="rId3"/>
    <sheet name="информация по доходам" sheetId="26" r:id="rId4"/>
    <sheet name="2" sheetId="12" r:id="rId5"/>
    <sheet name="анализ исполн доходов" sheetId="22" r:id="rId6"/>
    <sheet name="3" sheetId="15" r:id="rId7"/>
    <sheet name="анализ исполнения расходов" sheetId="23" r:id="rId8"/>
    <sheet name="информация по ведомственной" sheetId="27" r:id="rId9"/>
    <sheet name="4" sheetId="13" r:id="rId10"/>
    <sheet name="анализ исполн по функц" sheetId="24" r:id="rId11"/>
    <sheet name="информация по прз" sheetId="28" r:id="rId12"/>
    <sheet name="5" sheetId="16" r:id="rId13"/>
    <sheet name="6" sheetId="17" r:id="rId14"/>
    <sheet name="информация об источн" sheetId="29" r:id="rId15"/>
    <sheet name="7" sheetId="9" r:id="rId16"/>
    <sheet name="8" sheetId="7" r:id="rId17"/>
    <sheet name="9" sheetId="20" r:id="rId18"/>
    <sheet name="10" sheetId="21" r:id="rId19"/>
    <sheet name="11" sheetId="30" r:id="rId20"/>
    <sheet name="12" sheetId="31" r:id="rId21"/>
    <sheet name="13" sheetId="32" r:id="rId22"/>
  </sheets>
  <definedNames>
    <definedName name="_col1" localSheetId="1">#REF!</definedName>
    <definedName name="_col1" localSheetId="18">#REF!</definedName>
    <definedName name="_col1" localSheetId="19">#REF!</definedName>
    <definedName name="_col1" localSheetId="17">#REF!</definedName>
    <definedName name="_col1" localSheetId="3">#REF!</definedName>
    <definedName name="_col1">#REF!</definedName>
    <definedName name="_col10" localSheetId="1">#REF!</definedName>
    <definedName name="_col10" localSheetId="18">#REF!</definedName>
    <definedName name="_col10" localSheetId="19">#REF!</definedName>
    <definedName name="_col10" localSheetId="17">#REF!</definedName>
    <definedName name="_col10" localSheetId="3">#REF!</definedName>
    <definedName name="_col10">#REF!</definedName>
    <definedName name="_col11" localSheetId="1">#REF!</definedName>
    <definedName name="_col11" localSheetId="18">#REF!</definedName>
    <definedName name="_col11" localSheetId="19">#REF!</definedName>
    <definedName name="_col11" localSheetId="17">#REF!</definedName>
    <definedName name="_col11" localSheetId="3">#REF!</definedName>
    <definedName name="_col11">#REF!</definedName>
    <definedName name="_col12" localSheetId="1">#REF!</definedName>
    <definedName name="_col12" localSheetId="19">#REF!</definedName>
    <definedName name="_col12" localSheetId="3">#REF!</definedName>
    <definedName name="_col12">#REF!</definedName>
    <definedName name="_col13" localSheetId="1">#REF!</definedName>
    <definedName name="_col13" localSheetId="19">#REF!</definedName>
    <definedName name="_col13" localSheetId="3">#REF!</definedName>
    <definedName name="_col13">#REF!</definedName>
    <definedName name="_col14" localSheetId="1">#REF!</definedName>
    <definedName name="_col14" localSheetId="19">#REF!</definedName>
    <definedName name="_col14" localSheetId="3">#REF!</definedName>
    <definedName name="_col14">#REF!</definedName>
    <definedName name="_col15" localSheetId="1">#REF!</definedName>
    <definedName name="_col15" localSheetId="19">#REF!</definedName>
    <definedName name="_col15" localSheetId="3">#REF!</definedName>
    <definedName name="_col15">#REF!</definedName>
    <definedName name="_col16" localSheetId="1">#REF!</definedName>
    <definedName name="_col16" localSheetId="19">#REF!</definedName>
    <definedName name="_col16" localSheetId="3">#REF!</definedName>
    <definedName name="_col16">#REF!</definedName>
    <definedName name="_col17" localSheetId="1">#REF!</definedName>
    <definedName name="_col17" localSheetId="19">#REF!</definedName>
    <definedName name="_col17" localSheetId="3">#REF!</definedName>
    <definedName name="_col17">#REF!</definedName>
    <definedName name="_col18" localSheetId="1">#REF!</definedName>
    <definedName name="_col18" localSheetId="19">#REF!</definedName>
    <definedName name="_col18" localSheetId="3">#REF!</definedName>
    <definedName name="_col18">#REF!</definedName>
    <definedName name="_col19" localSheetId="1">#REF!</definedName>
    <definedName name="_col19" localSheetId="19">#REF!</definedName>
    <definedName name="_col19" localSheetId="3">#REF!</definedName>
    <definedName name="_col19">#REF!</definedName>
    <definedName name="_col2" localSheetId="1">#REF!</definedName>
    <definedName name="_col2" localSheetId="19">#REF!</definedName>
    <definedName name="_col2" localSheetId="3">#REF!</definedName>
    <definedName name="_col2">#REF!</definedName>
    <definedName name="_col20" localSheetId="1">#REF!</definedName>
    <definedName name="_col20" localSheetId="19">#REF!</definedName>
    <definedName name="_col20" localSheetId="3">#REF!</definedName>
    <definedName name="_col20">#REF!</definedName>
    <definedName name="_col21" localSheetId="1">#REF!</definedName>
    <definedName name="_col21" localSheetId="19">#REF!</definedName>
    <definedName name="_col21" localSheetId="3">#REF!</definedName>
    <definedName name="_col21">#REF!</definedName>
    <definedName name="_col22" localSheetId="1">#REF!</definedName>
    <definedName name="_col22" localSheetId="19">#REF!</definedName>
    <definedName name="_col22" localSheetId="3">#REF!</definedName>
    <definedName name="_col22">#REF!</definedName>
    <definedName name="_col23" localSheetId="1">#REF!</definedName>
    <definedName name="_col23" localSheetId="19">#REF!</definedName>
    <definedName name="_col23" localSheetId="3">#REF!</definedName>
    <definedName name="_col23">#REF!</definedName>
    <definedName name="_col24" localSheetId="1">#REF!</definedName>
    <definedName name="_col24" localSheetId="19">#REF!</definedName>
    <definedName name="_col24" localSheetId="3">#REF!</definedName>
    <definedName name="_col24">#REF!</definedName>
    <definedName name="_col25" localSheetId="1">#REF!</definedName>
    <definedName name="_col25" localSheetId="19">#REF!</definedName>
    <definedName name="_col25" localSheetId="3">#REF!</definedName>
    <definedName name="_col25">#REF!</definedName>
    <definedName name="_col26" localSheetId="1">#REF!</definedName>
    <definedName name="_col26" localSheetId="19">#REF!</definedName>
    <definedName name="_col26" localSheetId="3">#REF!</definedName>
    <definedName name="_col26">#REF!</definedName>
    <definedName name="_col27" localSheetId="1">#REF!</definedName>
    <definedName name="_col27" localSheetId="19">#REF!</definedName>
    <definedName name="_col27" localSheetId="3">#REF!</definedName>
    <definedName name="_col27">#REF!</definedName>
    <definedName name="_col28" localSheetId="1">#REF!</definedName>
    <definedName name="_col28" localSheetId="19">#REF!</definedName>
    <definedName name="_col28" localSheetId="3">#REF!</definedName>
    <definedName name="_col28">#REF!</definedName>
    <definedName name="_col29" localSheetId="1">#REF!</definedName>
    <definedName name="_col29" localSheetId="19">#REF!</definedName>
    <definedName name="_col29" localSheetId="3">#REF!</definedName>
    <definedName name="_col29">#REF!</definedName>
    <definedName name="_col3" localSheetId="1">#REF!</definedName>
    <definedName name="_col3" localSheetId="19">#REF!</definedName>
    <definedName name="_col3" localSheetId="3">#REF!</definedName>
    <definedName name="_col3">#REF!</definedName>
    <definedName name="_col4" localSheetId="1">#REF!</definedName>
    <definedName name="_col4" localSheetId="19">#REF!</definedName>
    <definedName name="_col4" localSheetId="3">#REF!</definedName>
    <definedName name="_col4">#REF!</definedName>
    <definedName name="_col5" localSheetId="1">#REF!</definedName>
    <definedName name="_col5" localSheetId="19">#REF!</definedName>
    <definedName name="_col5" localSheetId="3">#REF!</definedName>
    <definedName name="_col5">#REF!</definedName>
    <definedName name="_col6" localSheetId="1">#REF!</definedName>
    <definedName name="_col6" localSheetId="19">#REF!</definedName>
    <definedName name="_col6" localSheetId="3">#REF!</definedName>
    <definedName name="_col6">#REF!</definedName>
    <definedName name="_col7" localSheetId="1">#REF!</definedName>
    <definedName name="_col7" localSheetId="19">#REF!</definedName>
    <definedName name="_col7" localSheetId="3">#REF!</definedName>
    <definedName name="_col7">#REF!</definedName>
    <definedName name="_col8" localSheetId="1">#REF!</definedName>
    <definedName name="_col8" localSheetId="19">#REF!</definedName>
    <definedName name="_col8" localSheetId="3">#REF!</definedName>
    <definedName name="_col8">#REF!</definedName>
    <definedName name="_col9" localSheetId="1">#REF!</definedName>
    <definedName name="_col9" localSheetId="19">#REF!</definedName>
    <definedName name="_col9" localSheetId="3">#REF!</definedName>
    <definedName name="_col9">#REF!</definedName>
    <definedName name="_End1" localSheetId="1">#REF!</definedName>
    <definedName name="_End1" localSheetId="19">#REF!</definedName>
    <definedName name="_End1" localSheetId="3">#REF!</definedName>
    <definedName name="_End1">#REF!</definedName>
    <definedName name="_End10" localSheetId="1">#REF!</definedName>
    <definedName name="_End10" localSheetId="19">#REF!</definedName>
    <definedName name="_End10" localSheetId="3">#REF!</definedName>
    <definedName name="_End10">#REF!</definedName>
    <definedName name="_End2" localSheetId="1">#REF!</definedName>
    <definedName name="_End2" localSheetId="19">#REF!</definedName>
    <definedName name="_End2" localSheetId="3">#REF!</definedName>
    <definedName name="_End2">#REF!</definedName>
    <definedName name="_End3" localSheetId="1">#REF!</definedName>
    <definedName name="_End3" localSheetId="19">#REF!</definedName>
    <definedName name="_End3" localSheetId="3">#REF!</definedName>
    <definedName name="_End3">#REF!</definedName>
    <definedName name="_End4" localSheetId="1">#REF!</definedName>
    <definedName name="_End4" localSheetId="19">#REF!</definedName>
    <definedName name="_End4" localSheetId="3">#REF!</definedName>
    <definedName name="_End4">#REF!</definedName>
    <definedName name="_End5" localSheetId="1">#REF!</definedName>
    <definedName name="_End5" localSheetId="19">#REF!</definedName>
    <definedName name="_End5" localSheetId="3">#REF!</definedName>
    <definedName name="_End5">#REF!</definedName>
    <definedName name="_End6" localSheetId="1">#REF!</definedName>
    <definedName name="_End6" localSheetId="19">#REF!</definedName>
    <definedName name="_End6" localSheetId="3">#REF!</definedName>
    <definedName name="_End6">#REF!</definedName>
    <definedName name="_End7" localSheetId="1">#REF!</definedName>
    <definedName name="_End7" localSheetId="19">#REF!</definedName>
    <definedName name="_End7" localSheetId="3">#REF!</definedName>
    <definedName name="_End7">#REF!</definedName>
    <definedName name="_End8" localSheetId="1">#REF!</definedName>
    <definedName name="_End8" localSheetId="19">#REF!</definedName>
    <definedName name="_End8" localSheetId="3">#REF!</definedName>
    <definedName name="_End8">#REF!</definedName>
    <definedName name="_End9" localSheetId="1">#REF!</definedName>
    <definedName name="_End9" localSheetId="19">#REF!</definedName>
    <definedName name="_End9" localSheetId="3">#REF!</definedName>
    <definedName name="_End9">#REF!</definedName>
    <definedName name="budg_name" localSheetId="1">#REF!</definedName>
    <definedName name="budg_name" localSheetId="19">#REF!</definedName>
    <definedName name="budg_name" localSheetId="3">#REF!</definedName>
    <definedName name="budg_name">#REF!</definedName>
    <definedName name="cb_address" localSheetId="1">#REF!</definedName>
    <definedName name="cb_address" localSheetId="19">#REF!</definedName>
    <definedName name="cb_address" localSheetId="3">#REF!</definedName>
    <definedName name="cb_address">#REF!</definedName>
    <definedName name="cb_inn" localSheetId="1">#REF!</definedName>
    <definedName name="cb_inn" localSheetId="19">#REF!</definedName>
    <definedName name="cb_inn" localSheetId="3">#REF!</definedName>
    <definedName name="cb_inn">#REF!</definedName>
    <definedName name="cb_kpp" localSheetId="1">#REF!</definedName>
    <definedName name="cb_kpp" localSheetId="19">#REF!</definedName>
    <definedName name="cb_kpp" localSheetId="3">#REF!</definedName>
    <definedName name="cb_kpp">#REF!</definedName>
    <definedName name="cb_name" localSheetId="1">#REF!</definedName>
    <definedName name="cb_name" localSheetId="19">#REF!</definedName>
    <definedName name="cb_name" localSheetId="3">#REF!</definedName>
    <definedName name="cb_name">#REF!</definedName>
    <definedName name="cb_ogrn" localSheetId="1">#REF!</definedName>
    <definedName name="cb_ogrn" localSheetId="19">#REF!</definedName>
    <definedName name="cb_ogrn" localSheetId="3">#REF!</definedName>
    <definedName name="cb_ogrn">#REF!</definedName>
    <definedName name="chief" localSheetId="1">#REF!</definedName>
    <definedName name="chief" localSheetId="19">#REF!</definedName>
    <definedName name="chief" localSheetId="3">#REF!</definedName>
    <definedName name="chief">#REF!</definedName>
    <definedName name="chief_div" localSheetId="1">#REF!</definedName>
    <definedName name="chief_div" localSheetId="19">#REF!</definedName>
    <definedName name="chief_div" localSheetId="3">#REF!</definedName>
    <definedName name="chief_div">#REF!</definedName>
    <definedName name="chief_fin" localSheetId="1">#REF!</definedName>
    <definedName name="chief_fin" localSheetId="19">#REF!</definedName>
    <definedName name="chief_fin" localSheetId="3">#REF!</definedName>
    <definedName name="chief_fin">#REF!</definedName>
    <definedName name="chief_OUR" localSheetId="1">#REF!</definedName>
    <definedName name="chief_OUR" localSheetId="19">#REF!</definedName>
    <definedName name="chief_OUR" localSheetId="3">#REF!</definedName>
    <definedName name="chief_OUR">#REF!</definedName>
    <definedName name="chief_post" localSheetId="1">#REF!</definedName>
    <definedName name="chief_post" localSheetId="19">#REF!</definedName>
    <definedName name="chief_post" localSheetId="3">#REF!</definedName>
    <definedName name="chief_post">#REF!</definedName>
    <definedName name="CHIEF_POST_OUR" localSheetId="1">#REF!</definedName>
    <definedName name="CHIEF_POST_OUR" localSheetId="19">#REF!</definedName>
    <definedName name="CHIEF_POST_OUR" localSheetId="3">#REF!</definedName>
    <definedName name="CHIEF_POST_OUR">#REF!</definedName>
    <definedName name="chief_soc_fio" localSheetId="1">#REF!</definedName>
    <definedName name="chief_soc_fio" localSheetId="19">#REF!</definedName>
    <definedName name="chief_soc_fio" localSheetId="3">#REF!</definedName>
    <definedName name="chief_soc_fio">#REF!</definedName>
    <definedName name="chief_soc_post" localSheetId="1">#REF!</definedName>
    <definedName name="chief_soc_post" localSheetId="19">#REF!</definedName>
    <definedName name="chief_soc_post" localSheetId="3">#REF!</definedName>
    <definedName name="chief_soc_post">#REF!</definedName>
    <definedName name="code" localSheetId="1">#REF!</definedName>
    <definedName name="code" localSheetId="19">#REF!</definedName>
    <definedName name="code" localSheetId="3">#REF!</definedName>
    <definedName name="code">#REF!</definedName>
    <definedName name="CurentGroup" localSheetId="1">#REF!</definedName>
    <definedName name="CurentGroup" localSheetId="19">#REF!</definedName>
    <definedName name="CurentGroup" localSheetId="3">#REF!</definedName>
    <definedName name="CurentGroup">#REF!</definedName>
    <definedName name="CURR_USER" localSheetId="1">#REF!</definedName>
    <definedName name="CURR_USER" localSheetId="19">#REF!</definedName>
    <definedName name="CURR_USER" localSheetId="3">#REF!</definedName>
    <definedName name="CURR_USER">#REF!</definedName>
    <definedName name="CurRow" localSheetId="1">#REF!</definedName>
    <definedName name="CurRow" localSheetId="19">#REF!</definedName>
    <definedName name="CurRow" localSheetId="3">#REF!</definedName>
    <definedName name="CurRow">#REF!</definedName>
    <definedName name="cyear1" localSheetId="1">#REF!</definedName>
    <definedName name="cyear1" localSheetId="19">#REF!</definedName>
    <definedName name="cyear1" localSheetId="3">#REF!</definedName>
    <definedName name="cyear1">#REF!</definedName>
    <definedName name="Data" localSheetId="1">#REF!</definedName>
    <definedName name="Data" localSheetId="19">#REF!</definedName>
    <definedName name="Data" localSheetId="3">#REF!</definedName>
    <definedName name="Data">#REF!</definedName>
    <definedName name="DataFields" localSheetId="1">#REF!</definedName>
    <definedName name="DataFields" localSheetId="19">#REF!</definedName>
    <definedName name="DataFields" localSheetId="3">#REF!</definedName>
    <definedName name="DataFields">#REF!</definedName>
    <definedName name="date_BEG" localSheetId="1">#REF!</definedName>
    <definedName name="date_BEG" localSheetId="19">#REF!</definedName>
    <definedName name="date_BEG" localSheetId="3">#REF!</definedName>
    <definedName name="date_BEG">#REF!</definedName>
    <definedName name="date_END" localSheetId="1">#REF!</definedName>
    <definedName name="date_END" localSheetId="19">#REF!</definedName>
    <definedName name="date_END" localSheetId="3">#REF!</definedName>
    <definedName name="date_END">#REF!</definedName>
    <definedName name="del" localSheetId="1">#REF!</definedName>
    <definedName name="del" localSheetId="19">#REF!</definedName>
    <definedName name="del" localSheetId="3">#REF!</definedName>
    <definedName name="del">#REF!</definedName>
    <definedName name="dep_full_name" localSheetId="1">#REF!</definedName>
    <definedName name="dep_full_name" localSheetId="19">#REF!</definedName>
    <definedName name="dep_full_name" localSheetId="3">#REF!</definedName>
    <definedName name="dep_full_name">#REF!</definedName>
    <definedName name="dep_link" localSheetId="1">#REF!</definedName>
    <definedName name="dep_link" localSheetId="19">#REF!</definedName>
    <definedName name="dep_link" localSheetId="3">#REF!</definedName>
    <definedName name="dep_link">#REF!</definedName>
    <definedName name="dep_name1" localSheetId="1">#REF!</definedName>
    <definedName name="dep_name1" localSheetId="19">#REF!</definedName>
    <definedName name="dep_name1" localSheetId="3">#REF!</definedName>
    <definedName name="dep_name1">#REF!</definedName>
    <definedName name="doc_date" localSheetId="1">#REF!</definedName>
    <definedName name="doc_date" localSheetId="19">#REF!</definedName>
    <definedName name="doc_date" localSheetId="3">#REF!</definedName>
    <definedName name="doc_date">#REF!</definedName>
    <definedName name="doc_num" localSheetId="1">#REF!</definedName>
    <definedName name="doc_num" localSheetId="19">#REF!</definedName>
    <definedName name="doc_num" localSheetId="3">#REF!</definedName>
    <definedName name="doc_num">#REF!</definedName>
    <definedName name="doc_quarter" localSheetId="1">#REF!</definedName>
    <definedName name="doc_quarter" localSheetId="19">#REF!</definedName>
    <definedName name="doc_quarter" localSheetId="3">#REF!</definedName>
    <definedName name="doc_quarter">#REF!</definedName>
    <definedName name="EndRow" localSheetId="1">#REF!</definedName>
    <definedName name="EndRow" localSheetId="19">#REF!</definedName>
    <definedName name="EndRow" localSheetId="3">#REF!</definedName>
    <definedName name="EndRow">#REF!</definedName>
    <definedName name="glbuh" localSheetId="1">#REF!</definedName>
    <definedName name="glbuh" localSheetId="19">#REF!</definedName>
    <definedName name="glbuh" localSheetId="3">#REF!</definedName>
    <definedName name="glbuh">#REF!</definedName>
    <definedName name="GLBUH_OUR" localSheetId="1">#REF!</definedName>
    <definedName name="GLBUH_OUR" localSheetId="19">#REF!</definedName>
    <definedName name="GLBUH_OUR" localSheetId="3">#REF!</definedName>
    <definedName name="GLBUH_OUR">#REF!</definedName>
    <definedName name="GroupOrder" localSheetId="1">#REF!</definedName>
    <definedName name="GroupOrder" localSheetId="19">#REF!</definedName>
    <definedName name="GroupOrder" localSheetId="3">#REF!</definedName>
    <definedName name="GroupOrder">#REF!</definedName>
    <definedName name="HEAD" localSheetId="1">#REF!</definedName>
    <definedName name="HEAD" localSheetId="19">#REF!</definedName>
    <definedName name="HEAD" localSheetId="3">#REF!</definedName>
    <definedName name="HEAD">#REF!</definedName>
    <definedName name="isp" localSheetId="1">#REF!</definedName>
    <definedName name="isp" localSheetId="19">#REF!</definedName>
    <definedName name="isp" localSheetId="3">#REF!</definedName>
    <definedName name="isp">#REF!</definedName>
    <definedName name="isp_post" localSheetId="1">#REF!</definedName>
    <definedName name="isp_post" localSheetId="19">#REF!</definedName>
    <definedName name="isp_post" localSheetId="3">#REF!</definedName>
    <definedName name="isp_post">#REF!</definedName>
    <definedName name="isp_tel" localSheetId="1">#REF!</definedName>
    <definedName name="isp_tel" localSheetId="19">#REF!</definedName>
    <definedName name="isp_tel" localSheetId="3">#REF!</definedName>
    <definedName name="isp_tel">#REF!</definedName>
    <definedName name="longname" localSheetId="1">#REF!</definedName>
    <definedName name="longname" localSheetId="19">#REF!</definedName>
    <definedName name="longname" localSheetId="3">#REF!</definedName>
    <definedName name="longname">#REF!</definedName>
    <definedName name="LONGNAME_OUR" localSheetId="1">#REF!</definedName>
    <definedName name="LONGNAME_OUR" localSheetId="19">#REF!</definedName>
    <definedName name="LONGNAME_OUR" localSheetId="3">#REF!</definedName>
    <definedName name="LONGNAME_OUR">#REF!</definedName>
    <definedName name="notnullcol" localSheetId="1">#REF!</definedName>
    <definedName name="notnullcol" localSheetId="19">#REF!</definedName>
    <definedName name="notnullcol" localSheetId="3">#REF!</definedName>
    <definedName name="notnullcol">#REF!</definedName>
    <definedName name="okato" localSheetId="1">#REF!</definedName>
    <definedName name="okato" localSheetId="19">#REF!</definedName>
    <definedName name="okato" localSheetId="3">#REF!</definedName>
    <definedName name="okato">#REF!</definedName>
    <definedName name="okato1" localSheetId="1">#REF!</definedName>
    <definedName name="okato1" localSheetId="19">#REF!</definedName>
    <definedName name="okato1" localSheetId="3">#REF!</definedName>
    <definedName name="okato1">#REF!</definedName>
    <definedName name="okato2" localSheetId="1">#REF!</definedName>
    <definedName name="okato2" localSheetId="19">#REF!</definedName>
    <definedName name="okato2" localSheetId="3">#REF!</definedName>
    <definedName name="okato2">#REF!</definedName>
    <definedName name="okpo" localSheetId="1">#REF!</definedName>
    <definedName name="okpo" localSheetId="19">#REF!</definedName>
    <definedName name="okpo" localSheetId="3">#REF!</definedName>
    <definedName name="okpo">#REF!</definedName>
    <definedName name="OKPO_OUR" localSheetId="1">#REF!</definedName>
    <definedName name="OKPO_OUR" localSheetId="19">#REF!</definedName>
    <definedName name="OKPO_OUR" localSheetId="3">#REF!</definedName>
    <definedName name="OKPO_OUR">#REF!</definedName>
    <definedName name="okved" localSheetId="1">#REF!</definedName>
    <definedName name="okved" localSheetId="19">#REF!</definedName>
    <definedName name="okved" localSheetId="3">#REF!</definedName>
    <definedName name="okved">#REF!</definedName>
    <definedName name="okved1" localSheetId="1">#REF!</definedName>
    <definedName name="okved1" localSheetId="19">#REF!</definedName>
    <definedName name="okved1" localSheetId="3">#REF!</definedName>
    <definedName name="okved1">#REF!</definedName>
    <definedName name="orders" localSheetId="1">#REF!</definedName>
    <definedName name="orders" localSheetId="19">#REF!</definedName>
    <definedName name="orders" localSheetId="3">#REF!</definedName>
    <definedName name="orders">#REF!</definedName>
    <definedName name="orgname" localSheetId="1">#REF!</definedName>
    <definedName name="orgname" localSheetId="19">#REF!</definedName>
    <definedName name="orgname" localSheetId="3">#REF!</definedName>
    <definedName name="orgname">#REF!</definedName>
    <definedName name="ORGNAME_OUR" localSheetId="1">#REF!</definedName>
    <definedName name="ORGNAME_OUR" localSheetId="19">#REF!</definedName>
    <definedName name="ORGNAME_OUR" localSheetId="3">#REF!</definedName>
    <definedName name="ORGNAME_OUR">#REF!</definedName>
    <definedName name="performer_fio" localSheetId="1">#REF!</definedName>
    <definedName name="performer_fio" localSheetId="19">#REF!</definedName>
    <definedName name="performer_fio" localSheetId="3">#REF!</definedName>
    <definedName name="performer_fio">#REF!</definedName>
    <definedName name="performer_phone" localSheetId="1">#REF!</definedName>
    <definedName name="performer_phone" localSheetId="19">#REF!</definedName>
    <definedName name="performer_phone" localSheetId="3">#REF!</definedName>
    <definedName name="performer_phone">#REF!</definedName>
    <definedName name="performer_post" localSheetId="1">#REF!</definedName>
    <definedName name="performer_post" localSheetId="19">#REF!</definedName>
    <definedName name="performer_post" localSheetId="3">#REF!</definedName>
    <definedName name="performer_post">#REF!</definedName>
    <definedName name="performer_soc_fio" localSheetId="1">#REF!</definedName>
    <definedName name="performer_soc_fio" localSheetId="19">#REF!</definedName>
    <definedName name="performer_soc_fio" localSheetId="3">#REF!</definedName>
    <definedName name="performer_soc_fio">#REF!</definedName>
    <definedName name="performer_soc_phone" localSheetId="1">#REF!</definedName>
    <definedName name="performer_soc_phone" localSheetId="19">#REF!</definedName>
    <definedName name="performer_soc_phone" localSheetId="3">#REF!</definedName>
    <definedName name="performer_soc_phone">#REF!</definedName>
    <definedName name="performer_soc_post" localSheetId="1">#REF!</definedName>
    <definedName name="performer_soc_post" localSheetId="19">#REF!</definedName>
    <definedName name="performer_soc_post" localSheetId="3">#REF!</definedName>
    <definedName name="performer_soc_post">#REF!</definedName>
    <definedName name="PERIOD_WORK" localSheetId="1">#REF!</definedName>
    <definedName name="PERIOD_WORK" localSheetId="19">#REF!</definedName>
    <definedName name="PERIOD_WORK" localSheetId="3">#REF!</definedName>
    <definedName name="PERIOD_WORK">#REF!</definedName>
    <definedName name="PPP_CODE" localSheetId="1">#REF!</definedName>
    <definedName name="PPP_CODE" localSheetId="19">#REF!</definedName>
    <definedName name="PPP_CODE" localSheetId="3">#REF!</definedName>
    <definedName name="PPP_CODE">#REF!</definedName>
    <definedName name="PPP_CODE1" localSheetId="1">#REF!</definedName>
    <definedName name="PPP_CODE1" localSheetId="19">#REF!</definedName>
    <definedName name="PPP_CODE1" localSheetId="3">#REF!</definedName>
    <definedName name="PPP_CODE1">#REF!</definedName>
    <definedName name="PPP_NAME" localSheetId="1">#REF!</definedName>
    <definedName name="PPP_NAME" localSheetId="19">#REF!</definedName>
    <definedName name="PPP_NAME" localSheetId="3">#REF!</definedName>
    <definedName name="PPP_NAME">#REF!</definedName>
    <definedName name="region" localSheetId="1">#REF!</definedName>
    <definedName name="region" localSheetId="19">#REF!</definedName>
    <definedName name="region" localSheetId="3">#REF!</definedName>
    <definedName name="region">#REF!</definedName>
    <definedName name="REGION_OUR" localSheetId="1">#REF!</definedName>
    <definedName name="REGION_OUR" localSheetId="19">#REF!</definedName>
    <definedName name="REGION_OUR" localSheetId="3">#REF!</definedName>
    <definedName name="REGION_OUR">#REF!</definedName>
    <definedName name="REM_DATE_TYPE" localSheetId="1">#REF!</definedName>
    <definedName name="REM_DATE_TYPE" localSheetId="19">#REF!</definedName>
    <definedName name="REM_DATE_TYPE" localSheetId="3">#REF!</definedName>
    <definedName name="REM_DATE_TYPE">#REF!</definedName>
    <definedName name="REM_SONO" localSheetId="1">#REF!</definedName>
    <definedName name="REM_SONO" localSheetId="19">#REF!</definedName>
    <definedName name="REM_SONO" localSheetId="3">#REF!</definedName>
    <definedName name="REM_SONO">#REF!</definedName>
    <definedName name="rem_year" localSheetId="1">#REF!</definedName>
    <definedName name="rem_year" localSheetId="19">#REF!</definedName>
    <definedName name="rem_year" localSheetId="3">#REF!</definedName>
    <definedName name="rem_year">#REF!</definedName>
    <definedName name="replace_zero" localSheetId="1">#REF!</definedName>
    <definedName name="replace_zero" localSheetId="19">#REF!</definedName>
    <definedName name="replace_zero" localSheetId="3">#REF!</definedName>
    <definedName name="replace_zero">#REF!</definedName>
    <definedName name="sono" localSheetId="1">#REF!</definedName>
    <definedName name="sono" localSheetId="19">#REF!</definedName>
    <definedName name="sono" localSheetId="3">#REF!</definedName>
    <definedName name="sono">#REF!</definedName>
    <definedName name="SONO_OUR" localSheetId="1">#REF!</definedName>
    <definedName name="SONO_OUR" localSheetId="19">#REF!</definedName>
    <definedName name="SONO_OUR" localSheetId="3">#REF!</definedName>
    <definedName name="SONO_OUR">#REF!</definedName>
    <definedName name="Start1" localSheetId="1">#REF!</definedName>
    <definedName name="Start1" localSheetId="19">#REF!</definedName>
    <definedName name="Start1" localSheetId="3">#REF!</definedName>
    <definedName name="Start1">#REF!</definedName>
    <definedName name="Start10" localSheetId="1">#REF!</definedName>
    <definedName name="Start10" localSheetId="19">#REF!</definedName>
    <definedName name="Start10" localSheetId="3">#REF!</definedName>
    <definedName name="Start10">#REF!</definedName>
    <definedName name="Start2" localSheetId="1">#REF!</definedName>
    <definedName name="Start2" localSheetId="19">#REF!</definedName>
    <definedName name="Start2" localSheetId="3">#REF!</definedName>
    <definedName name="Start2">#REF!</definedName>
    <definedName name="Start3" localSheetId="1">#REF!</definedName>
    <definedName name="Start3" localSheetId="19">#REF!</definedName>
    <definedName name="Start3" localSheetId="3">#REF!</definedName>
    <definedName name="Start3">#REF!</definedName>
    <definedName name="Start4" localSheetId="1">#REF!</definedName>
    <definedName name="Start4" localSheetId="19">#REF!</definedName>
    <definedName name="Start4" localSheetId="3">#REF!</definedName>
    <definedName name="Start4">#REF!</definedName>
    <definedName name="Start5" localSheetId="1">#REF!</definedName>
    <definedName name="Start5" localSheetId="19">#REF!</definedName>
    <definedName name="Start5" localSheetId="3">#REF!</definedName>
    <definedName name="Start5">#REF!</definedName>
    <definedName name="Start6" localSheetId="1">#REF!</definedName>
    <definedName name="Start6" localSheetId="19">#REF!</definedName>
    <definedName name="Start6" localSheetId="3">#REF!</definedName>
    <definedName name="Start6">#REF!</definedName>
    <definedName name="Start7" localSheetId="1">#REF!</definedName>
    <definedName name="Start7" localSheetId="19">#REF!</definedName>
    <definedName name="Start7" localSheetId="3">#REF!</definedName>
    <definedName name="Start7">#REF!</definedName>
    <definedName name="Start8" localSheetId="1">#REF!</definedName>
    <definedName name="Start8" localSheetId="19">#REF!</definedName>
    <definedName name="Start8" localSheetId="3">#REF!</definedName>
    <definedName name="Start8">#REF!</definedName>
    <definedName name="Start9" localSheetId="1">#REF!</definedName>
    <definedName name="Start9" localSheetId="19">#REF!</definedName>
    <definedName name="Start9" localSheetId="3">#REF!</definedName>
    <definedName name="Start9">#REF!</definedName>
    <definedName name="StartData" localSheetId="1">#REF!</definedName>
    <definedName name="StartData" localSheetId="19">#REF!</definedName>
    <definedName name="StartData" localSheetId="3">#REF!</definedName>
    <definedName name="StartData">#REF!</definedName>
    <definedName name="StartRow" localSheetId="1">#REF!</definedName>
    <definedName name="StartRow" localSheetId="19">#REF!</definedName>
    <definedName name="StartRow" localSheetId="3">#REF!</definedName>
    <definedName name="StartRow">#REF!</definedName>
    <definedName name="TOWN" localSheetId="1">#REF!</definedName>
    <definedName name="TOWN" localSheetId="19">#REF!</definedName>
    <definedName name="TOWN" localSheetId="3">#REF!</definedName>
    <definedName name="TOWN">#REF!</definedName>
    <definedName name="ul_fio" localSheetId="1">#REF!</definedName>
    <definedName name="ul_fio" localSheetId="19">#REF!</definedName>
    <definedName name="ul_fio" localSheetId="3">#REF!</definedName>
    <definedName name="ul_fio">#REF!</definedName>
    <definedName name="ul_post" localSheetId="1">#REF!</definedName>
    <definedName name="ul_post" localSheetId="19">#REF!</definedName>
    <definedName name="ul_post" localSheetId="3">#REF!</definedName>
    <definedName name="ul_post">#REF!</definedName>
    <definedName name="USER_POST" localSheetId="1">#REF!</definedName>
    <definedName name="USER_POST" localSheetId="19">#REF!</definedName>
    <definedName name="USER_POST" localSheetId="3">#REF!</definedName>
    <definedName name="USER_POST">#REF!</definedName>
    <definedName name="ved" localSheetId="1">#REF!</definedName>
    <definedName name="ved" localSheetId="19">#REF!</definedName>
    <definedName name="ved" localSheetId="3">#REF!</definedName>
    <definedName name="ved">#REF!</definedName>
    <definedName name="ved_name" localSheetId="1">#REF!</definedName>
    <definedName name="ved_name" localSheetId="19">#REF!</definedName>
    <definedName name="ved_name" localSheetId="3">#REF!</definedName>
    <definedName name="ved_name">#REF!</definedName>
    <definedName name="web" localSheetId="1">#REF!</definedName>
    <definedName name="web" localSheetId="19">#REF!</definedName>
    <definedName name="web" localSheetId="3">#REF!</definedName>
    <definedName name="web">#REF!</definedName>
    <definedName name="_xlnm.Print_Area" localSheetId="17">'9'!$A$1:$L$26</definedName>
  </definedNames>
  <calcPr calcId="114210"/>
</workbook>
</file>

<file path=xl/calcChain.xml><?xml version="1.0" encoding="utf-8"?>
<calcChain xmlns="http://schemas.openxmlformats.org/spreadsheetml/2006/main">
  <c r="L13" i="20"/>
  <c r="K13"/>
  <c r="L10"/>
  <c r="K10"/>
  <c r="G5" i="23"/>
  <c r="G42"/>
  <c r="K38" i="27"/>
  <c r="K52"/>
  <c r="N52"/>
  <c r="L51"/>
  <c r="K51"/>
  <c r="N51"/>
  <c r="J51"/>
  <c r="H51"/>
  <c r="G51"/>
  <c r="K73"/>
  <c r="L84"/>
  <c r="K84"/>
  <c r="L82"/>
  <c r="K82"/>
  <c r="L46"/>
  <c r="L59"/>
  <c r="L57"/>
  <c r="L43"/>
  <c r="L41"/>
  <c r="L20"/>
  <c r="L18"/>
  <c r="L14"/>
  <c r="L13"/>
  <c r="G100" i="23"/>
  <c r="G99"/>
  <c r="G98"/>
  <c r="G97"/>
  <c r="G96"/>
  <c r="G6"/>
  <c r="I67"/>
  <c r="H66"/>
  <c r="G66"/>
  <c r="I66"/>
  <c r="H65"/>
  <c r="G65"/>
  <c r="I65"/>
  <c r="H64"/>
  <c r="G64"/>
  <c r="I64"/>
  <c r="H103"/>
  <c r="H101"/>
  <c r="H75"/>
  <c r="H73"/>
  <c r="H49"/>
  <c r="H47"/>
  <c r="H21"/>
  <c r="H19"/>
  <c r="H13"/>
  <c r="H12"/>
  <c r="G38" i="15"/>
  <c r="I51" i="22"/>
  <c r="I45"/>
  <c r="I40"/>
  <c r="I16"/>
  <c r="I18"/>
  <c r="I9"/>
  <c r="H36" i="12"/>
  <c r="H52"/>
  <c r="H49"/>
  <c r="H13"/>
  <c r="G11" i="26"/>
  <c r="F26" i="25"/>
  <c r="E24"/>
  <c r="D24"/>
  <c r="D23" i="11"/>
  <c r="L18" i="20"/>
  <c r="K18"/>
  <c r="H10" i="28"/>
  <c r="H11"/>
  <c r="H14"/>
  <c r="H15"/>
  <c r="H12"/>
  <c r="H9"/>
  <c r="L12" i="27"/>
  <c r="L11"/>
  <c r="L10"/>
  <c r="I10" i="28"/>
  <c r="L17" i="27"/>
  <c r="L16"/>
  <c r="L15"/>
  <c r="I11" i="28"/>
  <c r="I14"/>
  <c r="L40" i="27"/>
  <c r="L39"/>
  <c r="L38"/>
  <c r="I15" i="28"/>
  <c r="I12"/>
  <c r="I9"/>
  <c r="G10"/>
  <c r="G11"/>
  <c r="G14"/>
  <c r="G15"/>
  <c r="G12"/>
  <c r="G9"/>
  <c r="E10"/>
  <c r="E11"/>
  <c r="E14"/>
  <c r="E15"/>
  <c r="E13"/>
  <c r="E12"/>
  <c r="E9"/>
  <c r="D10"/>
  <c r="D11"/>
  <c r="D14"/>
  <c r="D15"/>
  <c r="D13"/>
  <c r="D12"/>
  <c r="D9"/>
  <c r="K12"/>
  <c r="G13" i="15"/>
  <c r="G12"/>
  <c r="G11"/>
  <c r="G10"/>
  <c r="G9"/>
  <c r="D8" i="13"/>
  <c r="E7" i="24"/>
  <c r="G20" i="15"/>
  <c r="G19"/>
  <c r="G18"/>
  <c r="G17"/>
  <c r="G16"/>
  <c r="D9" i="13"/>
  <c r="E8" i="24"/>
  <c r="D11" i="13"/>
  <c r="E10" i="24"/>
  <c r="G39" i="15"/>
  <c r="G46"/>
  <c r="G45"/>
  <c r="G37"/>
  <c r="G36"/>
  <c r="G35"/>
  <c r="D12" i="13"/>
  <c r="E11" i="24"/>
  <c r="E9"/>
  <c r="E6"/>
  <c r="D7"/>
  <c r="D8"/>
  <c r="D10"/>
  <c r="D11"/>
  <c r="D9"/>
  <c r="D6"/>
  <c r="D10" i="13"/>
  <c r="L9" i="27"/>
  <c r="K9"/>
  <c r="M59"/>
  <c r="J36"/>
  <c r="J40"/>
  <c r="K81"/>
  <c r="L81"/>
  <c r="J81"/>
  <c r="H81"/>
  <c r="H80"/>
  <c r="H79"/>
  <c r="H78"/>
  <c r="G81"/>
  <c r="I82"/>
  <c r="I84"/>
  <c r="I81"/>
  <c r="I80"/>
  <c r="G80"/>
  <c r="I46"/>
  <c r="I45"/>
  <c r="H49"/>
  <c r="G49"/>
  <c r="I49"/>
  <c r="I50"/>
  <c r="H40"/>
  <c r="H39"/>
  <c r="H38"/>
  <c r="H12"/>
  <c r="H11"/>
  <c r="H10"/>
  <c r="H17"/>
  <c r="H16"/>
  <c r="H15"/>
  <c r="H36"/>
  <c r="H35"/>
  <c r="H33"/>
  <c r="H32"/>
  <c r="H31"/>
  <c r="H29"/>
  <c r="H28"/>
  <c r="H27"/>
  <c r="H9"/>
  <c r="G36"/>
  <c r="G35"/>
  <c r="G40"/>
  <c r="G39"/>
  <c r="G38"/>
  <c r="G12"/>
  <c r="G11"/>
  <c r="G10"/>
  <c r="G17"/>
  <c r="G16"/>
  <c r="G15"/>
  <c r="G33"/>
  <c r="G32"/>
  <c r="G31"/>
  <c r="G29"/>
  <c r="G28"/>
  <c r="G27"/>
  <c r="G9"/>
  <c r="N30"/>
  <c r="I30"/>
  <c r="L29"/>
  <c r="K29"/>
  <c r="N29"/>
  <c r="J29"/>
  <c r="I29"/>
  <c r="L28"/>
  <c r="K28"/>
  <c r="N28"/>
  <c r="J28"/>
  <c r="I28"/>
  <c r="L27"/>
  <c r="K27"/>
  <c r="N27"/>
  <c r="J27"/>
  <c r="I27"/>
  <c r="I26"/>
  <c r="I24"/>
  <c r="I19"/>
  <c r="H56" i="23"/>
  <c r="H55"/>
  <c r="I55"/>
  <c r="H58"/>
  <c r="H59"/>
  <c r="H57"/>
  <c r="H54"/>
  <c r="I54"/>
  <c r="I56"/>
  <c r="H46"/>
  <c r="H45"/>
  <c r="H53"/>
  <c r="H51"/>
  <c r="H50"/>
  <c r="H44"/>
  <c r="H43"/>
  <c r="H62"/>
  <c r="H61"/>
  <c r="H60"/>
  <c r="H42"/>
  <c r="H20"/>
  <c r="H18"/>
  <c r="H17"/>
  <c r="H24"/>
  <c r="H23"/>
  <c r="H22"/>
  <c r="H28"/>
  <c r="H27"/>
  <c r="H30"/>
  <c r="H31"/>
  <c r="H32"/>
  <c r="H29"/>
  <c r="H26"/>
  <c r="H16"/>
  <c r="H15"/>
  <c r="H14"/>
  <c r="H11"/>
  <c r="H10"/>
  <c r="H9"/>
  <c r="H8"/>
  <c r="H7"/>
  <c r="H6"/>
  <c r="G40"/>
  <c r="G39"/>
  <c r="G38"/>
  <c r="G46"/>
  <c r="G45"/>
  <c r="G51"/>
  <c r="G50"/>
  <c r="G55"/>
  <c r="G54"/>
  <c r="G44"/>
  <c r="G43"/>
  <c r="H33"/>
  <c r="G33"/>
  <c r="I33"/>
  <c r="I37"/>
  <c r="H36"/>
  <c r="G36"/>
  <c r="I36"/>
  <c r="H35"/>
  <c r="G35"/>
  <c r="I35"/>
  <c r="H34"/>
  <c r="G34"/>
  <c r="I34"/>
  <c r="E13" i="20"/>
  <c r="E10"/>
  <c r="E18"/>
  <c r="F13"/>
  <c r="F10"/>
  <c r="F18"/>
  <c r="G13"/>
  <c r="G10"/>
  <c r="G18"/>
  <c r="H13"/>
  <c r="H10"/>
  <c r="H18"/>
  <c r="I13"/>
  <c r="I10"/>
  <c r="I18"/>
  <c r="J13"/>
  <c r="J10"/>
  <c r="J18"/>
  <c r="D18"/>
  <c r="F13" i="9"/>
  <c r="C12" i="17"/>
  <c r="G17" i="29"/>
  <c r="D22" i="13"/>
  <c r="E22" i="24"/>
  <c r="H26" i="28"/>
  <c r="I26"/>
  <c r="D22" i="24"/>
  <c r="G26" i="28"/>
  <c r="E15" i="24"/>
  <c r="G82" i="23"/>
  <c r="G81"/>
  <c r="G80"/>
  <c r="D15" i="24"/>
  <c r="D14"/>
  <c r="K49" i="27"/>
  <c r="G79"/>
  <c r="M82"/>
  <c r="M84"/>
  <c r="M81"/>
  <c r="N82"/>
  <c r="N84"/>
  <c r="N81"/>
  <c r="H56"/>
  <c r="H55"/>
  <c r="G56"/>
  <c r="G55"/>
  <c r="I79"/>
  <c r="J79"/>
  <c r="K79"/>
  <c r="L79"/>
  <c r="M79"/>
  <c r="N79"/>
  <c r="H95" i="23"/>
  <c r="H94"/>
  <c r="H93"/>
  <c r="H92"/>
  <c r="H84"/>
  <c r="H107"/>
  <c r="H105"/>
  <c r="H104"/>
  <c r="H111"/>
  <c r="H109"/>
  <c r="H108"/>
  <c r="H100"/>
  <c r="H99"/>
  <c r="H98"/>
  <c r="H97"/>
  <c r="H96"/>
  <c r="H118"/>
  <c r="H117"/>
  <c r="H116"/>
  <c r="H115"/>
  <c r="H114"/>
  <c r="H113"/>
  <c r="H112"/>
  <c r="H123"/>
  <c r="H122"/>
  <c r="H121"/>
  <c r="H120"/>
  <c r="H119"/>
  <c r="H72"/>
  <c r="H71"/>
  <c r="H70"/>
  <c r="H69"/>
  <c r="H68"/>
  <c r="H5"/>
  <c r="G11"/>
  <c r="G10"/>
  <c r="G9"/>
  <c r="G8"/>
  <c r="G7"/>
  <c r="G18"/>
  <c r="G17"/>
  <c r="G23"/>
  <c r="G22"/>
  <c r="G29"/>
  <c r="G26"/>
  <c r="G16"/>
  <c r="G15"/>
  <c r="G14"/>
  <c r="G72"/>
  <c r="G71"/>
  <c r="G70"/>
  <c r="G69"/>
  <c r="G68"/>
  <c r="G105"/>
  <c r="G104"/>
  <c r="G109"/>
  <c r="G108"/>
  <c r="G122"/>
  <c r="G121"/>
  <c r="G120"/>
  <c r="G119"/>
  <c r="G94"/>
  <c r="G93"/>
  <c r="G92"/>
  <c r="G90"/>
  <c r="G89"/>
  <c r="G85"/>
  <c r="G84"/>
  <c r="G79"/>
  <c r="I5"/>
  <c r="G66" i="15"/>
  <c r="G69"/>
  <c r="G68"/>
  <c r="G67"/>
  <c r="H82" i="23"/>
  <c r="H81"/>
  <c r="H80"/>
  <c r="H79"/>
  <c r="I79"/>
  <c r="I101"/>
  <c r="I100"/>
  <c r="I98"/>
  <c r="I97"/>
  <c r="G82" i="15"/>
  <c r="G81"/>
  <c r="G86"/>
  <c r="G85"/>
  <c r="G89"/>
  <c r="G88"/>
  <c r="G80"/>
  <c r="G79"/>
  <c r="G62"/>
  <c r="H42" i="22"/>
  <c r="H44"/>
  <c r="H41"/>
  <c r="E35" i="26"/>
  <c r="C11"/>
  <c r="D11"/>
  <c r="C24"/>
  <c r="D24"/>
  <c r="C29"/>
  <c r="D29"/>
  <c r="L56" i="27"/>
  <c r="L55"/>
  <c r="L54"/>
  <c r="L53"/>
  <c r="I17" i="28"/>
  <c r="J56" i="27"/>
  <c r="J55"/>
  <c r="J54"/>
  <c r="J53"/>
  <c r="G17" i="28"/>
  <c r="J17"/>
  <c r="L78" i="27"/>
  <c r="I24" i="28"/>
  <c r="I23"/>
  <c r="J78" i="27"/>
  <c r="G24" i="28"/>
  <c r="G23"/>
  <c r="J23"/>
  <c r="J24"/>
  <c r="L93" i="27"/>
  <c r="I28" i="28"/>
  <c r="I27"/>
  <c r="J94" i="27"/>
  <c r="J93"/>
  <c r="G28" i="28"/>
  <c r="G27"/>
  <c r="L36" i="27"/>
  <c r="L35"/>
  <c r="L49"/>
  <c r="I16" i="28"/>
  <c r="L76" i="27"/>
  <c r="L75"/>
  <c r="L74"/>
  <c r="I22" i="28"/>
  <c r="L69" i="27"/>
  <c r="L68"/>
  <c r="L72"/>
  <c r="L71"/>
  <c r="L67"/>
  <c r="I21" i="28"/>
  <c r="I20"/>
  <c r="I25"/>
  <c r="L64" i="27"/>
  <c r="L62"/>
  <c r="L61"/>
  <c r="I19" i="28"/>
  <c r="I18"/>
  <c r="I29"/>
  <c r="J12" i="27"/>
  <c r="J11"/>
  <c r="J10"/>
  <c r="J17"/>
  <c r="J16"/>
  <c r="J15"/>
  <c r="J35"/>
  <c r="J39"/>
  <c r="J49"/>
  <c r="J38"/>
  <c r="G16" i="28"/>
  <c r="J76" i="27"/>
  <c r="J75"/>
  <c r="J74"/>
  <c r="G22" i="28"/>
  <c r="J69" i="27"/>
  <c r="J68"/>
  <c r="J72"/>
  <c r="J71"/>
  <c r="J67"/>
  <c r="G21" i="28"/>
  <c r="G20"/>
  <c r="G25"/>
  <c r="J62" i="27"/>
  <c r="J61"/>
  <c r="G19" i="28"/>
  <c r="G18"/>
  <c r="G29"/>
  <c r="J29"/>
  <c r="G96" i="15"/>
  <c r="G95"/>
  <c r="G94"/>
  <c r="G93"/>
  <c r="D24" i="13"/>
  <c r="E24" i="24"/>
  <c r="E23"/>
  <c r="D24"/>
  <c r="D23"/>
  <c r="G25" i="15"/>
  <c r="G24"/>
  <c r="G31"/>
  <c r="G29"/>
  <c r="G28"/>
  <c r="G56"/>
  <c r="G55"/>
  <c r="G43"/>
  <c r="G42"/>
  <c r="G48"/>
  <c r="G53"/>
  <c r="G52"/>
  <c r="G51"/>
  <c r="G61"/>
  <c r="G60"/>
  <c r="G59"/>
  <c r="G58"/>
  <c r="D14" i="13"/>
  <c r="D13"/>
  <c r="E13" i="24"/>
  <c r="E12"/>
  <c r="G76" i="15"/>
  <c r="G75"/>
  <c r="G74"/>
  <c r="G73"/>
  <c r="G72"/>
  <c r="D18" i="13"/>
  <c r="E18" i="24"/>
  <c r="E16"/>
  <c r="G78" i="15"/>
  <c r="D20" i="13"/>
  <c r="E20" i="24"/>
  <c r="E19"/>
  <c r="E21"/>
  <c r="E14"/>
  <c r="E25"/>
  <c r="G27" i="23"/>
  <c r="G57"/>
  <c r="G62"/>
  <c r="G61"/>
  <c r="G60"/>
  <c r="G77"/>
  <c r="G76"/>
  <c r="D13" i="24"/>
  <c r="D12"/>
  <c r="D18"/>
  <c r="G87" i="23"/>
  <c r="G86"/>
  <c r="D17" i="24"/>
  <c r="D16"/>
  <c r="D20"/>
  <c r="D19"/>
  <c r="G117" i="23"/>
  <c r="G116"/>
  <c r="G115"/>
  <c r="G114"/>
  <c r="G113"/>
  <c r="D21" i="24"/>
  <c r="D25"/>
  <c r="F25"/>
  <c r="N49" i="27"/>
  <c r="N50"/>
  <c r="K17"/>
  <c r="K35"/>
  <c r="I29" i="22"/>
  <c r="I28"/>
  <c r="I10"/>
  <c r="I8"/>
  <c r="I14"/>
  <c r="I13"/>
  <c r="H25" i="12"/>
  <c r="I15" i="22"/>
  <c r="I12"/>
  <c r="I21"/>
  <c r="I19"/>
  <c r="I27"/>
  <c r="I26"/>
  <c r="I23"/>
  <c r="I22"/>
  <c r="I7"/>
  <c r="H13"/>
  <c r="H15"/>
  <c r="H12"/>
  <c r="H26"/>
  <c r="H24"/>
  <c r="H23"/>
  <c r="H22"/>
  <c r="H29"/>
  <c r="H28"/>
  <c r="H10"/>
  <c r="H9"/>
  <c r="H8"/>
  <c r="H7"/>
  <c r="G29" i="26"/>
  <c r="G36"/>
  <c r="G24"/>
  <c r="H11"/>
  <c r="H24"/>
  <c r="H29"/>
  <c r="H36"/>
  <c r="F11"/>
  <c r="F24"/>
  <c r="F29"/>
  <c r="F36"/>
  <c r="D36"/>
  <c r="C36"/>
  <c r="K93" i="27"/>
  <c r="J92"/>
  <c r="H94"/>
  <c r="H93"/>
  <c r="G94"/>
  <c r="G93"/>
  <c r="H54"/>
  <c r="H53"/>
  <c r="H76"/>
  <c r="H75"/>
  <c r="H74"/>
  <c r="H69"/>
  <c r="H68"/>
  <c r="H72"/>
  <c r="H71"/>
  <c r="H67"/>
  <c r="H66"/>
  <c r="H90"/>
  <c r="H89"/>
  <c r="H88"/>
  <c r="H87"/>
  <c r="H92"/>
  <c r="H64"/>
  <c r="H62"/>
  <c r="H61"/>
  <c r="H96"/>
  <c r="G54"/>
  <c r="G53"/>
  <c r="G76"/>
  <c r="G75"/>
  <c r="G74"/>
  <c r="G69"/>
  <c r="G68"/>
  <c r="G72"/>
  <c r="G71"/>
  <c r="G67"/>
  <c r="G66"/>
  <c r="G78"/>
  <c r="G90"/>
  <c r="G89"/>
  <c r="G88"/>
  <c r="G87"/>
  <c r="G92"/>
  <c r="G64"/>
  <c r="G62"/>
  <c r="G61"/>
  <c r="G96"/>
  <c r="D9" i="26"/>
  <c r="C9"/>
  <c r="E8" i="25"/>
  <c r="H87" i="23"/>
  <c r="H86"/>
  <c r="H85"/>
  <c r="E17" i="24"/>
  <c r="H90" i="23"/>
  <c r="H89"/>
  <c r="I39" i="22"/>
  <c r="I38"/>
  <c r="I44"/>
  <c r="I42"/>
  <c r="I41"/>
  <c r="I50"/>
  <c r="I49"/>
  <c r="I47"/>
  <c r="I46"/>
  <c r="I37"/>
  <c r="H39"/>
  <c r="H38"/>
  <c r="H50"/>
  <c r="H49"/>
  <c r="H47"/>
  <c r="H46"/>
  <c r="H37"/>
  <c r="H50" i="12"/>
  <c r="D8" i="25"/>
  <c r="E6"/>
  <c r="E20"/>
  <c r="E30"/>
  <c r="D6"/>
  <c r="D20"/>
  <c r="D30"/>
  <c r="D9" i="11"/>
  <c r="D19"/>
  <c r="D29"/>
  <c r="K40" i="27"/>
  <c r="K39"/>
  <c r="H28" i="28"/>
  <c r="K78" i="27"/>
  <c r="H24" i="28"/>
  <c r="K75" i="27"/>
  <c r="K74"/>
  <c r="H22" i="28"/>
  <c r="K72" i="27"/>
  <c r="K71"/>
  <c r="K69"/>
  <c r="K68"/>
  <c r="K67"/>
  <c r="H21" i="28"/>
  <c r="H20"/>
  <c r="E21"/>
  <c r="D21"/>
  <c r="K64" i="27"/>
  <c r="K62"/>
  <c r="K61"/>
  <c r="H19" i="28"/>
  <c r="K56" i="27"/>
  <c r="K55"/>
  <c r="K54"/>
  <c r="K53"/>
  <c r="H17" i="28"/>
  <c r="E28"/>
  <c r="D28"/>
  <c r="E26"/>
  <c r="D26"/>
  <c r="E24"/>
  <c r="D24"/>
  <c r="E20"/>
  <c r="D20"/>
  <c r="E22"/>
  <c r="D22"/>
  <c r="E19"/>
  <c r="D19"/>
  <c r="E17"/>
  <c r="D17"/>
  <c r="L31" i="27"/>
  <c r="L66"/>
  <c r="L90"/>
  <c r="L89"/>
  <c r="L88"/>
  <c r="L87"/>
  <c r="L92"/>
  <c r="L96"/>
  <c r="K12"/>
  <c r="K11"/>
  <c r="K10"/>
  <c r="K16"/>
  <c r="K15"/>
  <c r="K31"/>
  <c r="K66"/>
  <c r="K90"/>
  <c r="K89"/>
  <c r="K88"/>
  <c r="K87"/>
  <c r="K92"/>
  <c r="K96"/>
  <c r="N96"/>
  <c r="J33"/>
  <c r="J32"/>
  <c r="J31"/>
  <c r="J9"/>
  <c r="J66"/>
  <c r="J90"/>
  <c r="J89"/>
  <c r="J88"/>
  <c r="J87"/>
  <c r="J96"/>
  <c r="M96"/>
  <c r="I96"/>
  <c r="L80"/>
  <c r="K80"/>
  <c r="N80"/>
  <c r="J80"/>
  <c r="M80"/>
  <c r="N78"/>
  <c r="M78"/>
  <c r="I78"/>
  <c r="N59"/>
  <c r="I59"/>
  <c r="N57"/>
  <c r="M57"/>
  <c r="N56"/>
  <c r="M56"/>
  <c r="I56"/>
  <c r="N55"/>
  <c r="M55"/>
  <c r="I55"/>
  <c r="N54"/>
  <c r="M54"/>
  <c r="I54"/>
  <c r="N53"/>
  <c r="M53"/>
  <c r="I53"/>
  <c r="N43"/>
  <c r="M43"/>
  <c r="I43"/>
  <c r="N41"/>
  <c r="M41"/>
  <c r="I41"/>
  <c r="N40"/>
  <c r="M40"/>
  <c r="I40"/>
  <c r="N39"/>
  <c r="M39"/>
  <c r="I39"/>
  <c r="N38"/>
  <c r="M38"/>
  <c r="I38"/>
  <c r="I22"/>
  <c r="N20"/>
  <c r="M20"/>
  <c r="N18"/>
  <c r="M18"/>
  <c r="N17"/>
  <c r="M17"/>
  <c r="I17"/>
  <c r="N16"/>
  <c r="M16"/>
  <c r="I16"/>
  <c r="N15"/>
  <c r="M15"/>
  <c r="I15"/>
  <c r="N14"/>
  <c r="M14"/>
  <c r="I14"/>
  <c r="N13"/>
  <c r="M13"/>
  <c r="I13"/>
  <c r="N12"/>
  <c r="M12"/>
  <c r="I12"/>
  <c r="N11"/>
  <c r="M11"/>
  <c r="I11"/>
  <c r="N10"/>
  <c r="M10"/>
  <c r="I10"/>
  <c r="N9"/>
  <c r="M9"/>
  <c r="I9"/>
  <c r="I60" i="23"/>
  <c r="I61"/>
  <c r="I62"/>
  <c r="I63"/>
  <c r="I49"/>
  <c r="G71" i="15"/>
  <c r="G91"/>
  <c r="G98"/>
  <c r="I53" i="22"/>
  <c r="I52"/>
  <c r="I36"/>
  <c r="H16" i="28"/>
  <c r="H23"/>
  <c r="H25"/>
  <c r="H27"/>
  <c r="H18"/>
  <c r="H29"/>
  <c r="E16"/>
  <c r="E23"/>
  <c r="E25"/>
  <c r="E27"/>
  <c r="E18"/>
  <c r="E29"/>
  <c r="D16"/>
  <c r="D23"/>
  <c r="D25"/>
  <c r="D27"/>
  <c r="D18"/>
  <c r="D29"/>
  <c r="F6" i="24"/>
  <c r="F12"/>
  <c r="F19"/>
  <c r="H40" i="23"/>
  <c r="H39"/>
  <c r="H38"/>
  <c r="H77"/>
  <c r="H76"/>
  <c r="G112"/>
  <c r="I21"/>
  <c r="I13"/>
  <c r="G8" i="15"/>
  <c r="E32" i="26"/>
  <c r="E18"/>
  <c r="F8" i="25"/>
  <c r="F24"/>
  <c r="D7" i="13"/>
  <c r="D17"/>
  <c r="D19"/>
  <c r="D21"/>
  <c r="D23"/>
  <c r="D16"/>
  <c r="D15"/>
  <c r="D25"/>
  <c r="E30" i="26"/>
  <c r="H12" i="12"/>
  <c r="H17"/>
  <c r="H16"/>
  <c r="H23"/>
  <c r="H22"/>
  <c r="H39"/>
  <c r="H38"/>
  <c r="H33"/>
  <c r="H32"/>
  <c r="H29"/>
  <c r="H11"/>
  <c r="E15" i="30"/>
  <c r="D15"/>
  <c r="F15"/>
  <c r="H53" i="22"/>
  <c r="H52"/>
  <c r="H61" i="12"/>
  <c r="H60"/>
  <c r="F18" i="25"/>
  <c r="J14" i="22"/>
  <c r="J18"/>
  <c r="J21"/>
  <c r="J27"/>
  <c r="J40"/>
  <c r="J43"/>
  <c r="J45"/>
  <c r="J51"/>
  <c r="J15"/>
  <c r="D32" i="31"/>
  <c r="C32"/>
  <c r="D27"/>
  <c r="C27"/>
  <c r="F14" i="30"/>
  <c r="E27" i="31"/>
  <c r="C16" i="17"/>
  <c r="G21" i="29"/>
  <c r="J21" i="26"/>
  <c r="I21"/>
  <c r="I17"/>
  <c r="I35"/>
  <c r="J35"/>
  <c r="F29" i="25"/>
  <c r="F9"/>
  <c r="G16" i="29"/>
  <c r="G15"/>
  <c r="G14"/>
  <c r="G20"/>
  <c r="G19"/>
  <c r="G18"/>
  <c r="D16"/>
  <c r="D15"/>
  <c r="D14"/>
  <c r="E16"/>
  <c r="E15"/>
  <c r="E14"/>
  <c r="F16"/>
  <c r="F15"/>
  <c r="F14"/>
  <c r="D20"/>
  <c r="D19"/>
  <c r="D18"/>
  <c r="E20"/>
  <c r="E19"/>
  <c r="E18"/>
  <c r="F20"/>
  <c r="F19"/>
  <c r="F18"/>
  <c r="F9" i="26"/>
  <c r="G9"/>
  <c r="H9"/>
  <c r="E12"/>
  <c r="I12"/>
  <c r="J12"/>
  <c r="E13"/>
  <c r="I13"/>
  <c r="J13"/>
  <c r="J17"/>
  <c r="E19"/>
  <c r="I19"/>
  <c r="J19"/>
  <c r="E21"/>
  <c r="I30"/>
  <c r="J30"/>
  <c r="I32"/>
  <c r="J32"/>
  <c r="F27" i="25"/>
  <c r="F16"/>
  <c r="F15"/>
  <c r="F14"/>
  <c r="F10"/>
  <c r="E29" i="26"/>
  <c r="F24" i="28"/>
  <c r="I99" i="23"/>
  <c r="I18"/>
  <c r="I46"/>
  <c r="I72"/>
  <c r="J9" i="22"/>
  <c r="J10"/>
  <c r="F23" i="28"/>
  <c r="I45" i="23"/>
  <c r="I71"/>
  <c r="I17"/>
  <c r="I10"/>
  <c r="I11"/>
  <c r="J29" i="26"/>
  <c r="J11"/>
  <c r="E13" i="29"/>
  <c r="F13"/>
  <c r="G13"/>
  <c r="D13"/>
  <c r="I11" i="26"/>
  <c r="I29"/>
  <c r="I75" i="23"/>
  <c r="I73"/>
  <c r="I47"/>
  <c r="I19"/>
  <c r="I12"/>
  <c r="F11" i="28"/>
  <c r="F17"/>
  <c r="F16"/>
  <c r="F15"/>
  <c r="F10"/>
  <c r="F13" i="24"/>
  <c r="E17" i="26"/>
  <c r="E11"/>
  <c r="E36"/>
  <c r="I70" i="23"/>
  <c r="K15" i="28"/>
  <c r="F11" i="29"/>
  <c r="F12"/>
  <c r="G11"/>
  <c r="G12"/>
  <c r="D11"/>
  <c r="D12"/>
  <c r="E12"/>
  <c r="E11"/>
  <c r="I36" i="26"/>
  <c r="J36"/>
  <c r="J9" i="28"/>
  <c r="K11"/>
  <c r="J11"/>
  <c r="K17"/>
  <c r="I69" i="23"/>
  <c r="I68"/>
  <c r="K24" i="28"/>
  <c r="J10"/>
  <c r="K10"/>
  <c r="F9"/>
  <c r="K16"/>
  <c r="J16"/>
  <c r="K23"/>
  <c r="K9"/>
  <c r="I44" i="23"/>
  <c r="F29" i="28"/>
  <c r="I16" i="23"/>
  <c r="I9"/>
  <c r="I96"/>
  <c r="I43"/>
  <c r="I14"/>
  <c r="I15"/>
  <c r="I8"/>
  <c r="I24" i="22"/>
  <c r="I20"/>
  <c r="G124" i="23"/>
  <c r="J50" i="22"/>
  <c r="I42" i="23"/>
  <c r="I7"/>
  <c r="J44" i="22"/>
  <c r="J42"/>
  <c r="J39"/>
  <c r="J26"/>
  <c r="H20"/>
  <c r="J20"/>
  <c r="H19"/>
  <c r="J19"/>
  <c r="J13"/>
  <c r="J8"/>
  <c r="H34" i="12"/>
  <c r="F21" i="7"/>
  <c r="F17"/>
  <c r="F14"/>
  <c r="D22"/>
  <c r="J49" i="22"/>
  <c r="K29" i="28"/>
  <c r="J12" i="22"/>
  <c r="I6" i="23"/>
  <c r="J41" i="22"/>
  <c r="J38"/>
  <c r="J23"/>
  <c r="H47" i="12"/>
  <c r="I56" i="22"/>
  <c r="H36"/>
  <c r="H56"/>
  <c r="C15" i="17"/>
  <c r="C14"/>
  <c r="C13"/>
  <c r="C11"/>
  <c r="C10"/>
  <c r="C9"/>
  <c r="B6"/>
  <c r="D17" i="16"/>
  <c r="D13"/>
  <c r="D12"/>
  <c r="D11"/>
  <c r="H58" i="12"/>
  <c r="H57"/>
  <c r="H46"/>
  <c r="H30"/>
  <c r="J22" i="22"/>
  <c r="J37"/>
  <c r="J7"/>
  <c r="J36"/>
  <c r="D16" i="16"/>
  <c r="D15"/>
  <c r="D10"/>
  <c r="D9"/>
  <c r="C8" i="17"/>
  <c r="C7"/>
  <c r="E22" i="7"/>
  <c r="F22"/>
  <c r="F16"/>
  <c r="F7" i="24"/>
  <c r="J56" i="22"/>
  <c r="H45" i="12"/>
  <c r="H44"/>
  <c r="D8" i="16"/>
  <c r="H64" i="12"/>
  <c r="F8" i="24"/>
  <c r="F11"/>
  <c r="F20"/>
  <c r="F25" i="25"/>
  <c r="F30"/>
  <c r="H124" i="23"/>
  <c r="I124"/>
</calcChain>
</file>

<file path=xl/sharedStrings.xml><?xml version="1.0" encoding="utf-8"?>
<sst xmlns="http://schemas.openxmlformats.org/spreadsheetml/2006/main" count="3638" uniqueCount="666">
  <si>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</si>
  <si>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202 16001 10 0000 150</t>
  </si>
  <si>
    <t>101 02030 01 0000 110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</si>
  <si>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</si>
  <si>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Отчет об исполнении  бюджета Огоджинского сельсовета Селемджинского района по кодам классификации доходов бюджетов за 2 квартал 2020  года</t>
  </si>
  <si>
    <t xml:space="preserve">Отчет об исполнении бюджета Огоджинского сельсовета по кодам классификации доходов бюджета за 2019 и2 квартал 2020  года </t>
  </si>
  <si>
    <t>Исполнение за 2 квартал 2020  года</t>
  </si>
  <si>
    <t>Доходы бюджета Огоджинского сельсовета Селемджинского района по кодам видов доходов, подвидов доходов, классификации операций сектора государственного управления, относящихся к доходам бюджета, за 2 квартал 2020 года</t>
  </si>
  <si>
    <t>Отчет об исполнении бюджета Огоджинского сельсовета Селемджинского района   по кодам видов доходов, подвидов доходов, классификации операций сектора государственного управления, относящихся к доходам бюджета, за 2 квартал 2020 года</t>
  </si>
  <si>
    <t xml:space="preserve">Расходы бюджета Огоджинского сельсовета Селемджинского района по ведомственной структуре расходов бюджета Огоджинского сельсовета Селемджинского района за 2 квартал 2020 года </t>
  </si>
  <si>
    <t xml:space="preserve">Отчет по исполнению расходов бюджета Огоджинского сельсовета Селемджинского района по ведомственной структуре расходов бюджета Огоджинского сельсовета Селемджинского района за 2 квартал 2020 года </t>
  </si>
  <si>
    <t xml:space="preserve">  Оказание содействия в подготовке проведения общероссийского голосования, а также в информировании граждан Российской Федерации о такой подготовке</t>
  </si>
  <si>
    <t xml:space="preserve"> 888W080690 </t>
  </si>
  <si>
    <t xml:space="preserve">Отчет по исполнению по ведомственной структуре расходов бюджета Огоджинского сельсовета за 2019 и 2 квартал 2020 года </t>
  </si>
  <si>
    <t>Исполнение за 2 квартал 2020 года</t>
  </si>
  <si>
    <t xml:space="preserve">Расходы бюджета Огоджинского сельсовета Селемджинского района по разделам и подразделам классификации расходов бюджета Огоджинского сельсовета Селемджинского района за 2 квартал 2020 года </t>
  </si>
  <si>
    <t xml:space="preserve">Информация об исполнении бюджета Огоджинского сельсовета по разделам, подразделам государственной функциональной классификации за 2 квартал 2020 года </t>
  </si>
  <si>
    <t xml:space="preserve">Отчет об исполнении бюджета Огоджинского сельсовета по разделам, подразделам государственной функциональной классификации за 2019 и 2 квартал 2020 года </t>
  </si>
  <si>
    <t xml:space="preserve">Источники внутреннего финансирования дефицита бюджета Огоджинского сельсовета Селемджинского района по кодам классификации источников финансирования дефицита  бюджета Огоджинского сельсовета Селемджинского района за 2 квартал 2020 года </t>
  </si>
  <si>
    <t xml:space="preserve">Источники внутреннего финансирования дефицита бюджета Огоджинского сельсовета Селемджинского района по группам, подгруппам, статьям, видам источников финансирования дефицитов бюджетов классификации операций сектора государственного управления, относящихся к  источникам финансирования дефицитов бюджетов, за 2 квартал 2020 года </t>
  </si>
  <si>
    <t xml:space="preserve">Отчет об источниках внутреннего финансирования дефицита бюджета Огоджинского сельсовета Селемджинского района по кодам классификации источников финансирования дефицита  бюджета Огоджинского сельсовета Селемджинского района за 2019 год и за 2 квартал 2020 года </t>
  </si>
  <si>
    <t>Сведения по исполнению муниципальных целевых программ Огоджинского сельсовета за 2 квартал 2020 года</t>
  </si>
  <si>
    <t xml:space="preserve">                                 Межбюджетные  трансферты, получаемые из других бюджетов за 2 квартал 2020 года</t>
  </si>
  <si>
    <t xml:space="preserve">Дотации  бюджетам   поселений   на   выравнивание бюджетной обеспеченности                                                                                                                       </t>
  </si>
  <si>
    <t>000 2 02 29999 10 0000 151</t>
  </si>
  <si>
    <t>Прочие субсидии бюджетам поселений</t>
  </si>
  <si>
    <t>Сведения о численности  муниципальных служащих  органов местного самоуправления, работников муниципальных учреждений с указанием фактических затрат на их денежное содержание Огоджинского сельсовета за 2 квартал 2020 года</t>
  </si>
  <si>
    <t>за 2 квартал 2020 года</t>
  </si>
  <si>
    <t>Объем межбюджетных трансфертов, предоставляемых из бюджета Огоджинского сельсовета Селемджинского района Амурской области на осуществление части полномочий по решению вопросов местного значения в соответствии с заключенными соглашениями за 2 квартал 2020 года</t>
  </si>
  <si>
    <t>АДМИНИСТРАЦИИ ОГОДЖИНСКОГО СЕЛЬСОВЕТА СЕЛЕМДЖИНСКОГО РАЙОНА АМУРСКОЙ ОБЛАСТИ ЗА 2 квартал 2020 ГОДА</t>
  </si>
  <si>
    <t>ОБЪЕМ БЮДЖЕТНЫХ АССИГНОВАНИЙ, НАПРАВЛЯЕМЫХ НА ИСПОЛНЕНИЕ ПУБЛИЧНЫХ НОРМАТИВНЫХ ОБЯЗАТЕЛЬСТВ МЕСТНОГО БЮДЖЕТА ОГОДЖИНСКОГО СЕЛЬСОВЕТА СЕЛЕМДЖИНСКОГО РАЙОНА                                                                          ЗА 2 квартал 2020ГОДА</t>
  </si>
  <si>
    <t>Муниципальная программа "Развитие и поддержка малого и среднего предпринимательства на территории Огоджинского  сельсовета 
на 2018-2020годы"</t>
  </si>
  <si>
    <t xml:space="preserve">Доходы бюджета Огоджинского сельсовета Селемджинского района по кодам классификации доходов бюджетов за 2 квартал 2020  года </t>
  </si>
  <si>
    <t>Муниципальная программа "Энергосбережение и повышение энергетической эффективности объектов, находящихся в муниципальной собственности администрации Огоджинского сельсовета   Селемджинского района Амурской области, на 2019-2023 годы"</t>
  </si>
  <si>
    <t>Муниципальная целевая программа "О государственной регистрации прав собственности на муниципальное имущество администрации Огоджинского сельсовета на 2019-2021 годы"</t>
  </si>
  <si>
    <t>Долгосрочная целевая программа "Развитие физической культуры  и массового спорта  на территории Огоджинского сельсовета 2019-2022гг."</t>
  </si>
  <si>
    <t>Муниципальная программа  Огоджинского сельсовета  «Развитие и сохранение культуры Огоджинского  сельсовета на 2020-2022гг.»</t>
  </si>
  <si>
    <t>Уточненный план на 2019 год</t>
  </si>
  <si>
    <t>Исполнение за 2019 год</t>
  </si>
  <si>
    <t>План на 2020 год</t>
  </si>
  <si>
    <t>0106</t>
  </si>
  <si>
    <t>План на 2020год</t>
  </si>
  <si>
    <t>2020 год</t>
  </si>
  <si>
    <t>000 2 02 16001 10 0000 151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</si>
  <si>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</si>
  <si>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Уплата  иных платежей</t>
  </si>
  <si>
    <t>2019 год</t>
  </si>
  <si>
    <t>Муниципальная программа "Снижение рисков и смягчение последствий чрезвычайных ситуаций природного и техногенного характера, обеспечение пожарной безопасности, безопасности на водных объектах Огоджинского сельсовета 2016-2019г."</t>
  </si>
  <si>
    <t>Муниципальная программа "По вопросам обеспечения пожарной безопасностина территории Огоджинского сельсовета 2017-2019г."</t>
  </si>
  <si>
    <t>Муниципальная программа "О мерах по противодействию терроризму и экстремизму на 2017-2019 годы на территории Огоджинского сельсовета"</t>
  </si>
  <si>
    <t>010 0310 0410110194</t>
  </si>
  <si>
    <t>2 02 10000 00 0000 150</t>
  </si>
  <si>
    <t>2 02 15001 00 0000 150</t>
  </si>
  <si>
    <t>2 02 15001 10 0000 150</t>
  </si>
  <si>
    <t>2 02 30000 00 0000 150</t>
  </si>
  <si>
    <t>2 02 35930 00 0000 150</t>
  </si>
  <si>
    <t>2 02 35930 10 0000 150</t>
  </si>
  <si>
    <t>2 02 35118 00 0000 150</t>
  </si>
  <si>
    <t>2 02 35118 10 0000 150</t>
  </si>
  <si>
    <t>2 02 20000 00 0000 150</t>
  </si>
  <si>
    <t>2 02 29999 00 0000 150</t>
  </si>
  <si>
    <t>2 02 29999 10 0000 150</t>
  </si>
  <si>
    <t>2 02 40000 00 0000 150</t>
  </si>
  <si>
    <t>2 02 49999 00 0000 150</t>
  </si>
  <si>
    <t>2 02 49999 10 0000 150</t>
  </si>
  <si>
    <t>2 19 60010 10 0000 150</t>
  </si>
  <si>
    <t>010 202 01001 10 0000 150</t>
  </si>
  <si>
    <t>010 202 35930 10 0000 150</t>
  </si>
  <si>
    <t>010 202 35118 10 0000 150</t>
  </si>
  <si>
    <t>010 202 29999 10 0000 150</t>
  </si>
  <si>
    <t>010 202 49999 10 0000 150</t>
  </si>
  <si>
    <t>010 219 05000 10 0000 150</t>
  </si>
  <si>
    <t>202 35930 10 0000 150</t>
  </si>
  <si>
    <t>202 35118 10 0000 150</t>
  </si>
  <si>
    <t>202 29999 10 0000 150</t>
  </si>
  <si>
    <t>202 49999 10 0000 150</t>
  </si>
  <si>
    <t>2 02 03000 00 0000 150</t>
  </si>
  <si>
    <t>0300</t>
  </si>
  <si>
    <t>0310</t>
  </si>
  <si>
    <t>0410110194</t>
  </si>
  <si>
    <t>Муниципальная программа "Пожарная безопасность и защита населения"</t>
  </si>
  <si>
    <t>НАЦИОНАЛЬНАЯ БЕЗОПАСНОСТЬ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</si>
  <si>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</si>
  <si>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</si>
  <si>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</si>
  <si>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1 03 00000 00 0000 000</t>
  </si>
  <si>
    <t>НАЛОГИ НА ТОВАРЫ (РАБОТЫ,УСЛУГИ), РЕАЛИЗУЕМЫЕ НА ТЕРРИТОРИИ РОССИЙСКОЙ ФЕДЕРАЦИИ</t>
  </si>
  <si>
    <t>1 03 02000 01 0000  110</t>
  </si>
  <si>
    <t>Акцизы по подакцизным товарам (продукции), производимым на территории Российской Федерации</t>
  </si>
  <si>
    <t>1 03 02230 01 0000 110</t>
  </si>
  <si>
    <t>1 03 02240 01 0000  110</t>
  </si>
  <si>
    <t>1 03 02250 01 0000 110</t>
  </si>
  <si>
    <t>1 03 02260 01 0000 110</t>
  </si>
  <si>
    <t>тыс.рублей</t>
  </si>
  <si>
    <t>тыс. рублей</t>
  </si>
  <si>
    <t>Уточненный план, сумма</t>
  </si>
  <si>
    <t>Исполнение, сумма</t>
  </si>
  <si>
    <t>% исполнения</t>
  </si>
  <si>
    <t>112</t>
  </si>
  <si>
    <t>Закупки товаров, работ, услуг в сфере информационно-коммуникационных технологий</t>
  </si>
  <si>
    <t>0200</t>
  </si>
  <si>
    <t>0203</t>
  </si>
  <si>
    <t>88 8 5118</t>
  </si>
  <si>
    <t>Мобилизация и вневойсковая подготовка</t>
  </si>
  <si>
    <t>Осуществление первичного воинского учета на территориях, где отсутствуют комиссариаты</t>
  </si>
  <si>
    <t>Мобилизационная и вневойсковая подготовка</t>
  </si>
  <si>
    <t>НАЦИОНАЛЬНАЯ ОБОРОНА</t>
  </si>
  <si>
    <t>Прочая закупка товаров, работ, услуг для обеспечения государственных (муниципальных) нужд</t>
  </si>
  <si>
    <t>НАЦИОНАЛЬНАЯ ЭКОНОМИКА</t>
  </si>
  <si>
    <t>Отдельные мероприятия в области дорожного хозяйства.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поселения</t>
  </si>
  <si>
    <t>870</t>
  </si>
  <si>
    <t>Резервные фонды</t>
  </si>
  <si>
    <t>Резервные средства</t>
  </si>
  <si>
    <t>Государственная регистрация актов гражданского состояния</t>
  </si>
  <si>
    <t xml:space="preserve">Код бюджетной классификации (Рз, ПР) </t>
  </si>
  <si>
    <t>Национальная оборона</t>
  </si>
  <si>
    <t>уточненный план, сумма</t>
  </si>
  <si>
    <t>Исполнение, план</t>
  </si>
  <si>
    <t xml:space="preserve">% исполнения </t>
  </si>
  <si>
    <t>% иполнения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</si>
  <si>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</si>
  <si>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>182 106 06013 10 0000 110</t>
  </si>
  <si>
    <t>182 106 01030 10 0000 110</t>
  </si>
  <si>
    <t>182 101 02030 01 0000 110</t>
  </si>
  <si>
    <t>182 101 02010 01 0000 110</t>
  </si>
  <si>
    <t>048 112 01040 01 0000 120</t>
  </si>
  <si>
    <t>048 112 01010 01 0000 120</t>
  </si>
  <si>
    <t>002 111 05013 10 0000 120</t>
  </si>
  <si>
    <t>уточненный</t>
  </si>
  <si>
    <t>первоначальный</t>
  </si>
  <si>
    <t>% исполнения к уточненому</t>
  </si>
  <si>
    <t>% исполнения к первоначальному</t>
  </si>
  <si>
    <t>КУЛЬТУРА, КИНЕМАТОГРАФИЯ</t>
  </si>
  <si>
    <t>доходов бюджета Огоджинского сельсовета Селемджинского района</t>
  </si>
  <si>
    <t xml:space="preserve">Руководство и управление в сфере установленных функций </t>
  </si>
  <si>
    <t>ПР</t>
  </si>
  <si>
    <t>Рз</t>
  </si>
  <si>
    <t>Код главы</t>
  </si>
  <si>
    <t>Получатели</t>
  </si>
  <si>
    <t>Исполненные назначения, сумма</t>
  </si>
  <si>
    <t>Плановые назначения, сумма</t>
  </si>
  <si>
    <t>Осуществление полномочий по первичному воинскому учету на территориях, где отсутствуют военные комиссариаты</t>
  </si>
  <si>
    <t>Национальная экономика</t>
  </si>
  <si>
    <t>106 06033 10 0000 110</t>
  </si>
  <si>
    <t>106 06043 10 0000 110</t>
  </si>
  <si>
    <t>Земельный налог с физических,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</si>
  <si>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 поселений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</si>
  <si>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</si>
  <si>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</si>
  <si>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1 06 06043 10 0000 110</t>
  </si>
  <si>
    <t>1 06 06040 10 0000 110</t>
  </si>
  <si>
    <t>Земельный налог с физических лиц</t>
  </si>
  <si>
    <t>500</t>
  </si>
  <si>
    <t>200</t>
  </si>
  <si>
    <t>240</t>
  </si>
  <si>
    <t>Межбюджетные трансферты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</si>
  <si>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</si>
  <si>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</si>
  <si>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</si>
  <si>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</si>
  <si>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</si>
  <si>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Прочие субсидии бюджетам сельских поселений</t>
  </si>
  <si>
    <t xml:space="preserve">Прочие субсидии </t>
  </si>
  <si>
    <t>Прочие субсидии бюджетам</t>
  </si>
  <si>
    <t>Модернизация коммунального хозяйства</t>
  </si>
  <si>
    <t xml:space="preserve">Иные закупки товаров, работ и услуг для обеспечения государственных (муниципальных) нужд
</t>
  </si>
  <si>
    <t>800</t>
  </si>
  <si>
    <t>Иные межбюджетные ассигнования</t>
  </si>
  <si>
    <t>110</t>
  </si>
  <si>
    <t>Расходы на выплаты персоналу казенных учреждений</t>
  </si>
  <si>
    <t>850</t>
  </si>
  <si>
    <t>Иные бюджетные ассигнования</t>
  </si>
  <si>
    <t>Уплата налогов, сборов и иных платежей</t>
  </si>
  <si>
    <t>Фонд оплаты труда государственных (муниципальных) органов и взносы по обязательному социальному страхованию</t>
  </si>
  <si>
    <t>300</t>
  </si>
  <si>
    <t>Социальное обеспечение и иные выплаты населению</t>
  </si>
  <si>
    <t>108 04020 01 1000 110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</si>
  <si>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</si>
  <si>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112 01040 01 6000 120</t>
  </si>
  <si>
    <t>112 01030 01 6000 120</t>
  </si>
  <si>
    <t>Обеспечение и проведение выборов и референдумов</t>
  </si>
  <si>
    <t xml:space="preserve">Приложение № 13                                     
к Постановлению администрации Огоджинского сельского  Селемджинского района Амурской области                                                                                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</si>
  <si>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</si>
  <si>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государственную регистрацию актов гражданского состояния</t>
  </si>
  <si>
    <t>112 01010 01 6000 120</t>
  </si>
  <si>
    <t>Плата за выбросы загрязняющих веществ в атмосферный воздух</t>
  </si>
  <si>
    <t>010 0502 0110110190</t>
  </si>
  <si>
    <t>Л.М.Рудь</t>
  </si>
  <si>
    <t>к Постановлению администрации Огоджинского сельского  Селемджинского района Амурской области</t>
  </si>
  <si>
    <t>000 2 02 35930 10 0000 151</t>
  </si>
  <si>
    <t xml:space="preserve">000 2 02 35118 10 0000 151   </t>
  </si>
  <si>
    <t>000 2 02 49999 10 0000 151</t>
  </si>
  <si>
    <t>853</t>
  </si>
  <si>
    <t>Уплата иных платежей</t>
  </si>
  <si>
    <t>0502</t>
  </si>
  <si>
    <t>0110110190</t>
  </si>
  <si>
    <t>0510287400</t>
  </si>
  <si>
    <t>Обеспечение проведения выборов и референдумов</t>
  </si>
  <si>
    <t>0107</t>
  </si>
  <si>
    <t>8880080100</t>
  </si>
  <si>
    <t>Коммунальное хозяйство</t>
  </si>
  <si>
    <t>Модернизация жилищно-коммунального хозяйства</t>
  </si>
  <si>
    <t>Социальные выплаты гражданам, кроме публичных нормативных социальных выплат</t>
  </si>
  <si>
    <t>№ п/п</t>
  </si>
  <si>
    <t>Виды получаемых трансфертов</t>
  </si>
  <si>
    <t>Исполнение полномочий по осуществлению внешнего муниципального финансового контроля Контрольно-счетной палатой Селемджинского района</t>
  </si>
  <si>
    <t>ОБЪЕМ ДОХОДОВ И РАСПРЕДЕЛЕНИЕ БЮДЖЕТНЫХ АССИГНОВАНИЙ ДОРОЖНОГО ФОНДА</t>
  </si>
  <si>
    <t>Доходы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</si>
  <si>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</si>
  <si>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100 1 03 02230 01 0000 110</t>
  </si>
  <si>
    <t>100 1 03 02240 01 0000 110</t>
  </si>
  <si>
    <t>100 1 03 02250 01 0000 110</t>
  </si>
  <si>
    <t>100 1 03 02260 01 0000 110</t>
  </si>
  <si>
    <t>Всего доходов</t>
  </si>
  <si>
    <t>Распределение бюджетных ассигнований</t>
  </si>
  <si>
    <t>Всего бюджетных ассигнований</t>
  </si>
  <si>
    <t>Исполнено</t>
  </si>
  <si>
    <t>(тыс.рублей)</t>
  </si>
  <si>
    <t>Код администратора</t>
  </si>
  <si>
    <t>Код раздела и подраздела</t>
  </si>
  <si>
    <t>Код целевой статьи</t>
  </si>
  <si>
    <t>Код вида расходов</t>
  </si>
  <si>
    <t>Прочие безвозмездные поступления в бюджеты сельских поселений</t>
  </si>
  <si>
    <t>182 106 06033 10 0000 110</t>
  </si>
  <si>
    <t>182 106 06043 10 0000 110</t>
  </si>
  <si>
    <t>2 07 00000 00 0000 180</t>
  </si>
  <si>
    <t>Прочие безвозмездные поступления</t>
  </si>
  <si>
    <t>2 07 05000 10 0000 180</t>
  </si>
  <si>
    <t>8880080010</t>
  </si>
  <si>
    <t>129</t>
  </si>
  <si>
    <t xml:space="preserve">Фонд оплаты труда </t>
  </si>
  <si>
    <t>Страховые взносы</t>
  </si>
  <si>
    <t>8880080040</t>
  </si>
  <si>
    <t xml:space="preserve">Страховые взносы </t>
  </si>
  <si>
    <t>830</t>
  </si>
  <si>
    <t>Исполнение судебных актов</t>
  </si>
  <si>
    <t>831</t>
  </si>
  <si>
    <t>8880080140</t>
  </si>
  <si>
    <t>119</t>
  </si>
  <si>
    <t>1060259300</t>
  </si>
  <si>
    <t>8880010620</t>
  </si>
  <si>
    <t>8880051180</t>
  </si>
  <si>
    <t>8880080190</t>
  </si>
  <si>
    <t>8880084400</t>
  </si>
  <si>
    <t>Фонд оплаты труда</t>
  </si>
  <si>
    <t>8880000000</t>
  </si>
  <si>
    <t>8880080120</t>
  </si>
  <si>
    <t>312</t>
  </si>
  <si>
    <t>Публичные нормативные социальные выплаты гражданам</t>
  </si>
  <si>
    <t>Иные пенсии, социальные доплаты к пенсиям</t>
  </si>
  <si>
    <t>8880080300</t>
  </si>
  <si>
    <t>Иные пенсии, доплаты к социальным пенсиям</t>
  </si>
  <si>
    <t xml:space="preserve">Приложение № 9                                        
к Постановлению администрации  Огоджинского сельского  Селемджинского района Амурской области </t>
  </si>
  <si>
    <t>010 0113 8880080140</t>
  </si>
  <si>
    <t>010 0203 8880051180</t>
  </si>
  <si>
    <t>010 0801 8880084400</t>
  </si>
  <si>
    <t>010 0102 8880080010</t>
  </si>
  <si>
    <t>010 0104 8880080040</t>
  </si>
  <si>
    <t>10 0409 8880080180 244</t>
  </si>
  <si>
    <t>2 07 05030 10 0000 180</t>
  </si>
  <si>
    <t>Иные выплаты персоналу государственных (муниципальных) органов, за исключением фонда оплаты труда</t>
  </si>
  <si>
    <t xml:space="preserve">Приложение № 2                                                                                                                                    к Постановлению администрации Огоджинского сельсовета  Селемджинского района Амурской области  </t>
  </si>
  <si>
    <t>1 12 01030 01 0000 120</t>
  </si>
  <si>
    <t>Плата за сбросы загрязняющих веществ в водные объекты</t>
  </si>
  <si>
    <t>1 17 01050 10 0000 180</t>
  </si>
  <si>
    <t>Невыясненные поступления, зачисляемые в бюджеты сельских поселений</t>
  </si>
  <si>
    <t xml:space="preserve">к Постановлению администрации Огоджинского сельского  Селемджинского района Амурской области </t>
  </si>
  <si>
    <t>Администрация Огоджинского сельсовета Селемджинского района Амурской области</t>
  </si>
  <si>
    <t>010</t>
  </si>
  <si>
    <t>117 01050 10 0000 180</t>
  </si>
  <si>
    <t>113 03050 10 0000 130</t>
  </si>
  <si>
    <t>116 90050 10 0000 140</t>
  </si>
  <si>
    <t>Прочие доходы от оказания платных услуг и компенсации затрат государства бюджетов поселений</t>
  </si>
  <si>
    <t>Прочие поступления от денежных взысканий и иных сумм в возмещении ущерба, зачисляемые в бюджеты</t>
  </si>
  <si>
    <t>Плата за выбросы загрязняющих веществ в водные объекты</t>
  </si>
  <si>
    <t>010 108 04020 01 0000 110</t>
  </si>
  <si>
    <t>010 111 05035 10 0000 120</t>
  </si>
  <si>
    <t>010 117 01050 10 0000 180</t>
  </si>
  <si>
    <t>010 207 05030 10 0000 180</t>
  </si>
  <si>
    <t>048 112 01030 01 0000 120</t>
  </si>
  <si>
    <t>048 112 01050 01 0000 120</t>
  </si>
  <si>
    <t>Плата за иные виды негативного воздействия на окружающую среду</t>
  </si>
  <si>
    <t>010 113 03050 10 0000 130</t>
  </si>
  <si>
    <t>010 116 90050 10 0000 140</t>
  </si>
  <si>
    <t>Прочие доходы от окаания платных услуг и компенсации затрат государства</t>
  </si>
  <si>
    <t>Прочие поступления от денежных взысканий и иных сумм в возмещение ущерба, зачисляемые в бюджет</t>
  </si>
  <si>
    <t>Прочие субсидии бюджетных поселений</t>
  </si>
  <si>
    <t>1 13 03050 10 0000 130</t>
  </si>
  <si>
    <t>Прочие поступления от денежных  взысканий и иных сумм ущерба, зачисляемые в бюджеты</t>
  </si>
  <si>
    <t>0111</t>
  </si>
  <si>
    <t>Прочие расходы</t>
  </si>
  <si>
    <t>Огоджинского сельсовета</t>
  </si>
  <si>
    <t>бухгалтер</t>
  </si>
  <si>
    <t>О.А.Биганова</t>
  </si>
  <si>
    <t>310</t>
  </si>
  <si>
    <t>Глава администрации</t>
  </si>
  <si>
    <t xml:space="preserve">Приложение № 7
к Постановлению администрации Огоджинского сельского  Селемджинского района Амурской области </t>
  </si>
  <si>
    <t xml:space="preserve">Приложение № 8                                        
к Постановлению администрации Огоджинского сельского  Селемджинского района Амурской области </t>
  </si>
  <si>
    <t>ВУС (содержание за счет субвенций, предоставляемых бюджету Огоджинского сельсовета из областного бюджета)</t>
  </si>
  <si>
    <t>Аппарат управления. Бухгалтер</t>
  </si>
  <si>
    <t>Работники МКУК"ДЦ Огоджинского сельсовета" Клуб</t>
  </si>
  <si>
    <t xml:space="preserve">Приложение № 10                                       
к Постановлению администрации Огоджинского сельского  Селемджинского района Амурской области                         
</t>
  </si>
  <si>
    <t xml:space="preserve"> об использовании бюджетных ассигнований резервного фонда Администрации Огоджинского сельсовета Селемджинского района Амурской области</t>
  </si>
  <si>
    <t xml:space="preserve">Приложение № 11                                     
к Постановлению администрации Огоджинского сельского  Селемджинского района Амурской области </t>
  </si>
  <si>
    <t xml:space="preserve">Приложение № 12                                     
к Постановлению администрации Огоджинского сельского  Селемджинского района Амурской области                                 </t>
  </si>
  <si>
    <t>VERSION_FORM</t>
  </si>
  <si>
    <t>VAL_TYPE</t>
  </si>
  <si>
    <t>USERPROXY</t>
  </si>
  <si>
    <t>ROW_COUNT</t>
  </si>
  <si>
    <t/>
  </si>
  <si>
    <t>EXPORT_ORDER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</si>
  <si>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</si>
  <si>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</si>
  <si>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</si>
  <si>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</si>
  <si>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</si>
  <si>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</si>
  <si>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</si>
  <si>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</si>
  <si>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</si>
  <si>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</si>
  <si>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</si>
  <si>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</si>
  <si>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Форма</t>
  </si>
  <si>
    <t>CODE_FORM</t>
  </si>
  <si>
    <t>DEP_CODE</t>
  </si>
  <si>
    <t>ORG_NAME</t>
  </si>
  <si>
    <t>BUDG</t>
  </si>
  <si>
    <t>BUDG_NAME</t>
  </si>
  <si>
    <t>Атрибуты</t>
  </si>
  <si>
    <t>Таблицы</t>
  </si>
  <si>
    <t>ORDERS</t>
  </si>
  <si>
    <t>NAME</t>
  </si>
  <si>
    <t>CODE_COL</t>
  </si>
  <si>
    <t xml:space="preserve">Колонки </t>
  </si>
  <si>
    <t>TABLE</t>
  </si>
  <si>
    <t>INPUT_MASK</t>
  </si>
  <si>
    <t>EDIT</t>
  </si>
  <si>
    <t>VAL_LEN</t>
  </si>
  <si>
    <t>COL_TYPE</t>
  </si>
  <si>
    <t xml:space="preserve">Ячейка </t>
  </si>
  <si>
    <t>COL_COUNT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</si>
  <si>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</si>
  <si>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</si>
  <si>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</si>
  <si>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</si>
  <si>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</si>
  <si>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</si>
  <si>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</si>
  <si>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</si>
  <si>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</si>
  <si>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</si>
  <si>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</si>
  <si>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</si>
  <si>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</si>
  <si>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</si>
  <si>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</si>
  <si>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</si>
  <si>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PERIOD_Y</t>
  </si>
  <si>
    <t>PERIOD_Q</t>
  </si>
  <si>
    <t>PERIOD_M</t>
  </si>
  <si>
    <t>NAME_FORM</t>
  </si>
  <si>
    <t>BEGIN_DATE</t>
  </si>
  <si>
    <t>PERIOD_TYPE</t>
  </si>
  <si>
    <t>PERIOD_NUMBER</t>
  </si>
  <si>
    <t>DATE_FORM</t>
  </si>
  <si>
    <t>PERIOD</t>
  </si>
  <si>
    <t>USER</t>
  </si>
  <si>
    <t>WEB</t>
  </si>
  <si>
    <t>PROPERTY</t>
  </si>
  <si>
    <t>PROXY</t>
  </si>
  <si>
    <t>PORT</t>
  </si>
  <si>
    <t>SQL_SERVER</t>
  </si>
  <si>
    <t>BASE</t>
  </si>
  <si>
    <t>SETTING</t>
  </si>
  <si>
    <t xml:space="preserve"> </t>
  </si>
  <si>
    <t>USE_PROXY</t>
  </si>
  <si>
    <t>NEW_VERS</t>
  </si>
  <si>
    <t>WINNT</t>
  </si>
  <si>
    <t>Шапка</t>
  </si>
  <si>
    <t>Исинский</t>
  </si>
  <si>
    <t>http://91.142.146.242/svod/</t>
  </si>
  <si>
    <t>0503317G</t>
  </si>
  <si>
    <t>Отчет об исполнении консолидированного бюджета. Период действия формы: c 01.01.2011</t>
  </si>
  <si>
    <t>01.01.2011</t>
  </si>
  <si>
    <t>23023-03</t>
  </si>
  <si>
    <t>Исинский с/с</t>
  </si>
  <si>
    <t>СП</t>
  </si>
  <si>
    <t>Бюджет городских и сельских поселений</t>
  </si>
  <si>
    <t>31.12.2013</t>
  </si>
  <si>
    <t>COUNT_TABLE</t>
  </si>
  <si>
    <t>Доходы бюджета</t>
  </si>
  <si>
    <t>Расходы</t>
  </si>
  <si>
    <t>Источники финансирования</t>
  </si>
  <si>
    <t>Таблица консолидируемых расчетов</t>
  </si>
  <si>
    <t>Наименование показателя</t>
  </si>
  <si>
    <t>Номер строки</t>
  </si>
  <si>
    <t>Код строки</t>
  </si>
  <si>
    <t>Код дохода по КД</t>
  </si>
  <si>
    <t>Утвержд.-конс. бюджет субъекта РФ и тер. гос. внебюдж. фонда</t>
  </si>
  <si>
    <t>Утвержд. - суммы полежащию исключению в рамках конс. бюджета субъекта</t>
  </si>
  <si>
    <t>Утвержд. - консолидированный бюджет субъекта РФ</t>
  </si>
  <si>
    <t>Утвержд.-суммы подлежащие исключению в рамках консолидированного бюдже</t>
  </si>
  <si>
    <t>Утвержд - бюджет субъекта РФ</t>
  </si>
  <si>
    <t>Утвержд. - бюджеты внутригородских МО Москвы и СПб</t>
  </si>
  <si>
    <t>Утвержд. - бюджеты городских округов</t>
  </si>
  <si>
    <t>Утвержд. - бюджеты муниципальных районов</t>
  </si>
  <si>
    <t>Утвержд. - бюджеты городских и сельских  поселений</t>
  </si>
  <si>
    <t>Утвержд. - бюджет тер.  гос. внебюджетного фонда</t>
  </si>
  <si>
    <t>Исполнено - конс. бюджет субъекта РФ и тер. гос. внебюдж. фонда</t>
  </si>
  <si>
    <t>Исполнено-суммы подлежащие исключению в рамках конс. бюдджета субъекта</t>
  </si>
  <si>
    <t>Исполнено - консолидированный бюджет субъекта РФ</t>
  </si>
  <si>
    <t>Исполнено-суммы подлежащие исключению в рамках консолидированного бюдж</t>
  </si>
  <si>
    <t>Исполнено - бюджет субъекта РФ</t>
  </si>
  <si>
    <t>Исполнено - бюджеты внутригородских МО Москвы и СПб</t>
  </si>
  <si>
    <t>Исполнено - бюджеты городских округов</t>
  </si>
  <si>
    <t>Исполнено - бюджеты муниципальных районов</t>
  </si>
  <si>
    <t>Исполнено - бюджеты городских и сельских  поселений</t>
  </si>
  <si>
    <t>Исполнено - бюджет тер.  гос. внебюджетного фонда</t>
  </si>
  <si>
    <t>Адм</t>
  </si>
  <si>
    <t>РзПр</t>
  </si>
  <si>
    <t>ЦСР</t>
  </si>
  <si>
    <t>ВР</t>
  </si>
  <si>
    <t>ЭКР</t>
  </si>
  <si>
    <t>Утвержд.-суммы подлежащие исключению в рамках конс. бюджета субъекта Р</t>
  </si>
  <si>
    <t>Утвержд. - бюджет субъекта РФ</t>
  </si>
  <si>
    <t>Исполнено-суммы подлежащие исключению в рамках конс. бюджета субъекта</t>
  </si>
  <si>
    <t>Код источника финансирования по КИВФ, КИВнФ</t>
  </si>
  <si>
    <t>Утвержд-суммы подлежащие исключению в рамках конс. бюджета субъекта РФ</t>
  </si>
  <si>
    <t>Исполнено-конс. бюджет субъекта РФ и ТГВФ</t>
  </si>
  <si>
    <t>Исполнено-суммы подлежащие искл. в рамках конс. бюджета субъекта РФ</t>
  </si>
  <si>
    <t>Исполнено-суммы подлежащие исключению в рамках конс бюджета субъекта</t>
  </si>
  <si>
    <t>Поступления - бюджет субъекта РФ</t>
  </si>
  <si>
    <t>Поступления - бюджет внутригор. мун. образований городов фед. значения</t>
  </si>
  <si>
    <t>Поступления - бюджеты городских округов</t>
  </si>
  <si>
    <t>Поступления - бюджеты муниципальных районов</t>
  </si>
  <si>
    <t>Поступления - бюджет городских и сельских поселений</t>
  </si>
  <si>
    <t>Поступления - бюджет ТГВФ</t>
  </si>
  <si>
    <t>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</si>
  <si>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</si>
  <si>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</si>
  <si>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</si>
  <si>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</si>
  <si>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</si>
  <si>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</si>
  <si>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</si>
  <si>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 и потребления</t>
  </si>
  <si>
    <t>Невыясненные поступления, зачисляемые в бюджеты поселений</t>
  </si>
  <si>
    <t>Дотации бюджетам поселений на выравнивание бюджетной обеспеченности</t>
  </si>
  <si>
    <t>Субвенции бюджетам поселений на государственную регистрацию актов гражданского состояния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</si>
  <si>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</si>
  <si>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поселений</t>
  </si>
  <si>
    <t>Прочие безвозмездные поступления в бюджеты поселений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</si>
  <si>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</si>
  <si>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ИТОГО</t>
  </si>
  <si>
    <t>Увеличение прочих остатков денежных средств бюджетов поселений</t>
  </si>
  <si>
    <t>Код бюджетной классификации</t>
  </si>
  <si>
    <t>Источники доходов</t>
  </si>
  <si>
    <t>Уточненные бюджетные назначения</t>
  </si>
  <si>
    <t>исполнено</t>
  </si>
  <si>
    <t xml:space="preserve">     % исполнения</t>
  </si>
  <si>
    <t>итого</t>
  </si>
  <si>
    <t>Причины отклонений</t>
  </si>
  <si>
    <t>Исполнено, руб.</t>
  </si>
  <si>
    <t>Утверждено бюджетной росписью, с учетом изменений, руб.</t>
  </si>
  <si>
    <t>Наименование мероприятия</t>
  </si>
  <si>
    <t>Код целевой статьи расходов по БК</t>
  </si>
  <si>
    <t>Программа, подпрограмма. наименование</t>
  </si>
  <si>
    <t>Процент исполнения (%)</t>
  </si>
  <si>
    <t>Наименование</t>
  </si>
  <si>
    <t>009</t>
  </si>
  <si>
    <t>182</t>
  </si>
  <si>
    <t>002</t>
  </si>
  <si>
    <t>048</t>
  </si>
  <si>
    <t>Код бюджетной классификации РФ</t>
  </si>
  <si>
    <t>Наименование доходов</t>
  </si>
  <si>
    <t>1 00 00000 00 0000 000</t>
  </si>
  <si>
    <t>НАЛОГОВЫЕ И НЕНАЛОГОВЫЕ ДОХОДЫ</t>
  </si>
  <si>
    <t>1 01 00000 00 0000 000</t>
  </si>
  <si>
    <t>НАЛОГ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</si>
  <si>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</si>
  <si>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</si>
  <si>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</si>
  <si>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 доходов, в отношении которых исчисление и уплата налога осуществляются в соответствии со ст.227,227.1 и 228 НК РФ</t>
  </si>
  <si>
    <t>1 06 00000 00 0000 000</t>
  </si>
  <si>
    <t>НАЛОГ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</si>
  <si>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</si>
  <si>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</si>
  <si>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</si>
  <si>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поселения</t>
  </si>
  <si>
    <t>1 06 06000 00 0000 110</t>
  </si>
  <si>
    <t>Земельный налог</t>
  </si>
  <si>
    <t>1 08 00000 00 0000 000</t>
  </si>
  <si>
    <t>ГОСУДАРСТВЕННАЯ ПОШЛИНА, СБОРЫ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</si>
  <si>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</si>
  <si>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РФ)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</si>
  <si>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</si>
  <si>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 Российской Федерации на совершение нотариальных действий</t>
  </si>
  <si>
    <t xml:space="preserve">1 11 00000 00 0000 000 </t>
  </si>
  <si>
    <t>ДОХОДЫ ОТ ИСПОЛЬЗОВАНИЯ ИМУЩЕСТВА, НАХОДЯЩЕГОСЯ 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</si>
  <si>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</si>
  <si>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</si>
  <si>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</si>
  <si>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</si>
  <si>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1 11 05013 10 0000 120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</si>
  <si>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</si>
  <si>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фондоф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</si>
  <si>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</si>
  <si>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автономных учреждений)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</si>
  <si>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</si>
  <si>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</si>
  <si>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</si>
  <si>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</si>
  <si>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1 12 01010 01 0000 120</t>
  </si>
  <si>
    <t>Плата за сбросы загрязняющих веществ в атмосферный воздух стационарными объектами</t>
  </si>
  <si>
    <t>1 12 01040 01 0000 120</t>
  </si>
  <si>
    <t>2 00 00000 00 0000 000</t>
  </si>
  <si>
    <t>БЕЗВОЗМЕЗДНЫЕ  ПОСТУПЛЕНИЯ</t>
  </si>
  <si>
    <t>2 02 00000 00 0000 000</t>
  </si>
  <si>
    <t>БЕЗВОЗМЕЗДНЫЕ  ПОСТУПЛЕНИЯ ОТ ДРУГИХ БЮДЖЕТОВ БЮДЖЕТНОЙ СИСТЕМЫ РОССИЙСКОЙ ФЕДЕРАЦИИ</t>
  </si>
  <si>
    <t>Дотации бюджетам субъектов Российской Федерации и муниципальным образованиям</t>
  </si>
  <si>
    <t>Дотации  на выравнивание бюджетной обеспеченности</t>
  </si>
  <si>
    <t>Субвенции бюджетам субъектов Российской Федерации и муниципальных образований</t>
  </si>
  <si>
    <t>Субвенции бюджетам  на государственную регистрацию актов гражданского состояния</t>
  </si>
  <si>
    <t>Субвенции бюджетам  на осуществление первичного воинского учета на территориях, где отсутствуют комиссариаты</t>
  </si>
  <si>
    <t>Субвенции бюджетам поселений на осуществление первичного воинского учета на территориях, где отсутствуют комиссариаты</t>
  </si>
  <si>
    <t>Иные межбюджетные трансферты</t>
  </si>
  <si>
    <t>Иные межбюджетные трансферты бюджетам</t>
  </si>
  <si>
    <t>Иные межбюджетные трансферты бюджетам поселений</t>
  </si>
  <si>
    <t>ИТОГО ДОХОДОВ</t>
  </si>
  <si>
    <t>Сумма</t>
  </si>
  <si>
    <t>Приложение 3</t>
  </si>
  <si>
    <t>Раздел</t>
  </si>
  <si>
    <t>Подраздел</t>
  </si>
  <si>
    <t xml:space="preserve">Наименование </t>
  </si>
  <si>
    <t>Общегосударственные вопросы</t>
  </si>
  <si>
    <t>Другие общегосударственные вопросы</t>
  </si>
  <si>
    <t>Жилищно-коммунальное хозяйство</t>
  </si>
  <si>
    <t>Благоустройство</t>
  </si>
  <si>
    <t>Культура</t>
  </si>
  <si>
    <t>Социальная политика</t>
  </si>
  <si>
    <t>ИТОГО РАСХОДОВ</t>
  </si>
  <si>
    <t>Функционирование высшего должностного лица муниципального образования</t>
  </si>
  <si>
    <t>Функционирование высших исполнительных органов местных администраций</t>
  </si>
  <si>
    <t xml:space="preserve">Культура и кинематография </t>
  </si>
  <si>
    <t>Пенсионное обеспечение</t>
  </si>
  <si>
    <t>Межбюджетные трансферты общего характера бюджетам субъектов РФ и муниципальных образований</t>
  </si>
  <si>
    <t>Прочие межбюджетные трансферты общего характера</t>
  </si>
  <si>
    <t>Вид расходов</t>
  </si>
  <si>
    <t>Администрация Исинского сельсовета Селемджинского района Амурской области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</si>
  <si>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</si>
  <si>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</si>
  <si>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</si>
  <si>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</si>
  <si>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</si>
  <si>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Глава муниципального образования</t>
  </si>
  <si>
    <t>Фонд оплаты труда и страховые взносы</t>
  </si>
  <si>
    <t>121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</si>
  <si>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</si>
  <si>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0104</t>
  </si>
  <si>
    <t>Центральный аппарат</t>
  </si>
  <si>
    <t xml:space="preserve">Фонд оплаты труда и страховые взносы </t>
  </si>
  <si>
    <t>Иные выплаты персоналу, за исключением фонда оплаты труда</t>
  </si>
  <si>
    <t>122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</si>
  <si>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</si>
  <si>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</si>
  <si>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работ, услуг для государственных нужд</t>
  </si>
  <si>
    <t>244</t>
  </si>
  <si>
    <t>Уплата налога на имущество организаций и земельного налога</t>
  </si>
  <si>
    <t>851</t>
  </si>
  <si>
    <t>Уплата прочих налогов, сборов и иных платежей</t>
  </si>
  <si>
    <t>852</t>
  </si>
  <si>
    <t>111</t>
  </si>
  <si>
    <t>0113</t>
  </si>
  <si>
    <t>Учреждения по обеспечению хозяйственного обслуживания</t>
  </si>
  <si>
    <t>Обеспечение деятельности подведомственных учреждений</t>
  </si>
  <si>
    <t>ЖИЛИЩНО-КОММУНАЛЬНОЕ ХОЗЯЙСТВО</t>
  </si>
  <si>
    <t>0500</t>
  </si>
  <si>
    <t>540</t>
  </si>
  <si>
    <t>0503</t>
  </si>
  <si>
    <t>Уличное освещение</t>
  </si>
  <si>
    <t>КУЛЬТУРА</t>
  </si>
  <si>
    <t>0800</t>
  </si>
  <si>
    <t>Дворцы и дома культуры, другие учреждения культуры и средств массовой информации</t>
  </si>
  <si>
    <t>0801</t>
  </si>
  <si>
    <t>СОЦИАЛЬНАЯ ПОЛИТИКА</t>
  </si>
  <si>
    <t>1000</t>
  </si>
  <si>
    <t>1001</t>
  </si>
  <si>
    <t>Пенсии</t>
  </si>
  <si>
    <t xml:space="preserve">Доплаты к пенсиям государственных служащих субъектов Российской Федерации и муниципальных служащих </t>
  </si>
  <si>
    <t>МЕЖБЮДЖЕТНЫЕ ТРАНСФЕРТЫ ОБЩЕГО ХАРАКТЕРА БЮДЖЕТАМ СУБЪЕКТОВ РФ И МУНИЦИПАЛЬНЫХ ОБРАЗОВАНИЙ</t>
  </si>
  <si>
    <t>1400</t>
  </si>
  <si>
    <t>1403</t>
  </si>
  <si>
    <t>Иные межбюджетные трансферты бюджетам бюджетной системы по переданным полномочиям на осуществление финансового контроля КСП</t>
  </si>
  <si>
    <t>Приложение 4</t>
  </si>
  <si>
    <t>Ведомство</t>
  </si>
  <si>
    <t>Целевая статья</t>
  </si>
  <si>
    <t>Приложение 5</t>
  </si>
  <si>
    <t>источника внутреннего финансирования дефицита бюджетов</t>
  </si>
  <si>
    <t xml:space="preserve"> 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</si>
  <si>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</si>
  <si>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</si>
  <si>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</si>
  <si>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</si>
  <si>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средств бюджетов</t>
  </si>
  <si>
    <t xml:space="preserve"> 01 05 02 00 00 0000 500</t>
  </si>
  <si>
    <t>Увеличение прочих остатков средств бюджетов</t>
  </si>
  <si>
    <t xml:space="preserve"> 01 05 02 01 00 0000 510</t>
  </si>
  <si>
    <t>Увеличение прочих остатков денежных средств бюджетов</t>
  </si>
  <si>
    <t xml:space="preserve"> 01 05 02 01 10 0000 510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</si>
  <si>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</si>
  <si>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</si>
  <si>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</si>
  <si>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</si>
  <si>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</si>
  <si>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бюджетов</t>
  </si>
  <si>
    <t xml:space="preserve"> 01 05 02 01 10 0000 610</t>
  </si>
  <si>
    <t>Уменьшение прочих остатков средств бюджетов поселений</t>
  </si>
  <si>
    <t xml:space="preserve">главного администратора источников внутреннего финансирования дефицита </t>
  </si>
  <si>
    <t>Приложение 6</t>
  </si>
  <si>
    <t>Код бюджетной классификации источников внутреннего финансирования дефицитов бюджетов</t>
  </si>
  <si>
    <t>№№</t>
  </si>
  <si>
    <t>Органы местного самоуправления</t>
  </si>
  <si>
    <t>Приложение 1</t>
  </si>
  <si>
    <t xml:space="preserve">Код бюджетной классификации </t>
  </si>
  <si>
    <t>главного администратора поступлений</t>
  </si>
  <si>
    <t>Управление Федеральной налоговой службы по Амурской области</t>
  </si>
  <si>
    <t xml:space="preserve">002 </t>
  </si>
  <si>
    <t>Муниципальное казенное учреждение "Отдел по управлению муниципальным имуществом администрации Селемджинского района"</t>
  </si>
  <si>
    <t>Управление Федеральной службы по надзору в сфере природопользования (Росприроднадзора) по Амурской области</t>
  </si>
  <si>
    <t>111 05013 10 0000 120</t>
  </si>
  <si>
    <t>108 04020 01 0000 110</t>
  </si>
  <si>
    <t>111 05035 10 0000 120</t>
  </si>
  <si>
    <t>112 01010 01 0000 120</t>
  </si>
  <si>
    <t>101 02010 01 0000 110</t>
  </si>
  <si>
    <t>106 01030 10 0000 110</t>
  </si>
  <si>
    <t>Утверждено по программе, руб.</t>
  </si>
  <si>
    <t>Исполнитель</t>
  </si>
  <si>
    <t>Аппарат управления. Обеспечивающий специалист</t>
  </si>
  <si>
    <t>1.3</t>
  </si>
  <si>
    <t>Муниципальные служащие, в т.ч.</t>
  </si>
  <si>
    <t>1.2</t>
  </si>
  <si>
    <t>Глава МО</t>
  </si>
  <si>
    <t>1.1</t>
  </si>
  <si>
    <t>в том числе:</t>
  </si>
  <si>
    <t>начисления на оплату труда   КОСГУ 213</t>
  </si>
  <si>
    <t xml:space="preserve">оплата труда  КОСГУ 211 </t>
  </si>
  <si>
    <t xml:space="preserve">Кассовые затраты на денежное содержание, руб. </t>
  </si>
  <si>
    <t xml:space="preserve">Фактические затраты на денежное содержание, руб. </t>
  </si>
  <si>
    <t xml:space="preserve">Уточненные плановые назанчения на денежное содержание, руб. </t>
  </si>
  <si>
    <t>Первоначальные плановые назначения на денежное содержание, руб.</t>
  </si>
  <si>
    <t xml:space="preserve">Численность работников,     чел. </t>
  </si>
  <si>
    <t>к/т</t>
  </si>
  <si>
    <t>д/т</t>
  </si>
  <si>
    <t>Задолженность на отчетную дату</t>
  </si>
  <si>
    <t>Произведенные расходы с начала года</t>
  </si>
  <si>
    <t>Сумма (руб.)</t>
  </si>
  <si>
    <t>КОСГУ</t>
  </si>
  <si>
    <t>КВР</t>
  </si>
  <si>
    <t>КЦСР</t>
  </si>
  <si>
    <t>Раздел, подраздел</t>
  </si>
  <si>
    <t>Наименование получателя бюджетных средств</t>
  </si>
  <si>
    <t>Краткое содержание</t>
  </si>
  <si>
    <t>Наименование и № документа</t>
  </si>
  <si>
    <t>Дата</t>
  </si>
  <si>
    <t>Отчет</t>
  </si>
</sst>
</file>

<file path=xl/styles.xml><?xml version="1.0" encoding="utf-8"?>
<styleSheet xmlns="http://schemas.openxmlformats.org/spreadsheetml/2006/main">
  <numFmts count="8">
    <numFmt numFmtId="164" formatCode="0.0"/>
    <numFmt numFmtId="165" formatCode="00;[Red]\-00;&quot;&quot;"/>
    <numFmt numFmtId="166" formatCode="000;[Red]\-000;&quot;&quot;"/>
    <numFmt numFmtId="167" formatCode="#,##0;[Red]\-#,##0;&quot; &quot;"/>
    <numFmt numFmtId="168" formatCode="#,##0.00_ ;[Red]\-#,##0.00\ "/>
    <numFmt numFmtId="169" formatCode="#,##0.0"/>
    <numFmt numFmtId="170" formatCode="#,##0.000"/>
    <numFmt numFmtId="171" formatCode="0.000"/>
  </numFmts>
  <fonts count="4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8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8"/>
      <color indexed="8"/>
      <name val="Arial Cyr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7" fillId="0" borderId="1">
      <alignment horizontal="left" wrapText="1" indent="2"/>
    </xf>
    <xf numFmtId="0" fontId="37" fillId="0" borderId="2">
      <alignment horizontal="left" wrapText="1"/>
    </xf>
    <xf numFmtId="49" fontId="37" fillId="0" borderId="3">
      <alignment horizontal="center" wrapText="1"/>
    </xf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2" fillId="0" borderId="0"/>
    <xf numFmtId="0" fontId="39" fillId="0" borderId="0"/>
    <xf numFmtId="0" fontId="3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35" fillId="0" borderId="0"/>
  </cellStyleXfs>
  <cellXfs count="571">
    <xf numFmtId="0" fontId="0" fillId="0" borderId="0" xfId="0"/>
    <xf numFmtId="49" fontId="0" fillId="0" borderId="0" xfId="0" applyNumberFormat="1"/>
    <xf numFmtId="2" fontId="0" fillId="0" borderId="4" xfId="0" applyNumberFormat="1" applyBorder="1" applyAlignment="1">
      <alignment horizontal="right" wrapText="1"/>
    </xf>
    <xf numFmtId="0" fontId="1" fillId="2" borderId="0" xfId="0" applyFont="1" applyFill="1"/>
    <xf numFmtId="49" fontId="1" fillId="2" borderId="0" xfId="0" applyNumberFormat="1" applyFont="1" applyFill="1"/>
    <xf numFmtId="0" fontId="0" fillId="2" borderId="0" xfId="0" applyFill="1"/>
    <xf numFmtId="49" fontId="0" fillId="2" borderId="0" xfId="0" applyNumberFormat="1" applyFill="1"/>
    <xf numFmtId="0" fontId="1" fillId="2" borderId="0" xfId="0" applyNumberFormat="1" applyFont="1" applyFill="1"/>
    <xf numFmtId="49" fontId="3" fillId="0" borderId="0" xfId="4" applyNumberFormat="1" applyAlignment="1" applyProtection="1"/>
    <xf numFmtId="0" fontId="0" fillId="0" borderId="0" xfId="0" applyAlignment="1">
      <alignment horizontal="center"/>
    </xf>
    <xf numFmtId="0" fontId="0" fillId="2" borderId="0" xfId="0" applyFont="1" applyFill="1"/>
    <xf numFmtId="0" fontId="0" fillId="2" borderId="0" xfId="0" applyFont="1" applyFill="1" applyBorder="1"/>
    <xf numFmtId="49" fontId="0" fillId="0" borderId="5" xfId="0" applyNumberFormat="1" applyBorder="1" applyAlignment="1">
      <alignment horizontal="center" vertical="center" wrapText="1"/>
    </xf>
    <xf numFmtId="0" fontId="4" fillId="0" borderId="0" xfId="0" applyFont="1"/>
    <xf numFmtId="49" fontId="8" fillId="0" borderId="4" xfId="0" applyNumberFormat="1" applyFont="1" applyBorder="1"/>
    <xf numFmtId="0" fontId="12" fillId="0" borderId="0" xfId="0" applyFont="1"/>
    <xf numFmtId="0" fontId="10" fillId="0" borderId="6" xfId="0" applyFont="1" applyBorder="1" applyAlignment="1"/>
    <xf numFmtId="0" fontId="10" fillId="0" borderId="6" xfId="0" applyFont="1" applyBorder="1" applyAlignment="1">
      <alignment horizontal="right"/>
    </xf>
    <xf numFmtId="0" fontId="10" fillId="0" borderId="5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49" fontId="10" fillId="0" borderId="8" xfId="0" applyNumberFormat="1" applyFont="1" applyBorder="1" applyAlignment="1">
      <alignment vertical="top"/>
    </xf>
    <xf numFmtId="0" fontId="10" fillId="0" borderId="9" xfId="0" applyNumberFormat="1" applyFont="1" applyBorder="1" applyAlignment="1">
      <alignment vertical="top"/>
    </xf>
    <xf numFmtId="0" fontId="10" fillId="0" borderId="5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Border="1" applyAlignment="1"/>
    <xf numFmtId="49" fontId="8" fillId="0" borderId="0" xfId="0" applyNumberFormat="1" applyFont="1"/>
    <xf numFmtId="2" fontId="8" fillId="0" borderId="0" xfId="0" applyNumberFormat="1" applyFont="1"/>
    <xf numFmtId="0" fontId="8" fillId="0" borderId="4" xfId="0" applyNumberFormat="1" applyFont="1" applyBorder="1" applyAlignment="1">
      <alignment wrapText="1"/>
    </xf>
    <xf numFmtId="0" fontId="8" fillId="0" borderId="0" xfId="0" applyFont="1"/>
    <xf numFmtId="0" fontId="14" fillId="0" borderId="0" xfId="0" applyFont="1"/>
    <xf numFmtId="49" fontId="8" fillId="0" borderId="4" xfId="0" applyNumberFormat="1" applyFont="1" applyBorder="1" applyAlignment="1">
      <alignment wrapText="1"/>
    </xf>
    <xf numFmtId="0" fontId="8" fillId="0" borderId="4" xfId="0" applyFont="1" applyBorder="1" applyAlignment="1"/>
    <xf numFmtId="0" fontId="15" fillId="0" borderId="0" xfId="14" applyFont="1" applyFill="1"/>
    <xf numFmtId="0" fontId="15" fillId="0" borderId="0" xfId="14" applyFont="1" applyFill="1" applyAlignment="1">
      <alignment vertical="center"/>
    </xf>
    <xf numFmtId="0" fontId="8" fillId="0" borderId="4" xfId="14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14" applyNumberFormat="1" applyFont="1" applyFill="1" applyBorder="1" applyAlignment="1" applyProtection="1">
      <alignment horizontal="center"/>
      <protection hidden="1"/>
    </xf>
    <xf numFmtId="165" fontId="8" fillId="0" borderId="4" xfId="14" applyNumberFormat="1" applyFont="1" applyFill="1" applyBorder="1" applyAlignment="1" applyProtection="1">
      <alignment horizontal="center" vertical="center"/>
      <protection hidden="1"/>
    </xf>
    <xf numFmtId="166" fontId="8" fillId="0" borderId="4" xfId="14" applyNumberFormat="1" applyFont="1" applyFill="1" applyBorder="1" applyAlignment="1" applyProtection="1">
      <alignment wrapText="1"/>
      <protection hidden="1"/>
    </xf>
    <xf numFmtId="165" fontId="18" fillId="0" borderId="4" xfId="14" applyNumberFormat="1" applyFont="1" applyFill="1" applyBorder="1" applyAlignment="1" applyProtection="1">
      <alignment horizontal="center" vertical="center"/>
      <protection hidden="1"/>
    </xf>
    <xf numFmtId="166" fontId="18" fillId="0" borderId="4" xfId="14" applyNumberFormat="1" applyFont="1" applyFill="1" applyBorder="1" applyAlignment="1" applyProtection="1">
      <alignment wrapText="1"/>
      <protection hidden="1"/>
    </xf>
    <xf numFmtId="167" fontId="15" fillId="0" borderId="0" xfId="14" applyNumberFormat="1" applyFont="1" applyFill="1"/>
    <xf numFmtId="49" fontId="8" fillId="0" borderId="4" xfId="14" applyNumberFormat="1" applyFont="1" applyFill="1" applyBorder="1" applyAlignment="1" applyProtection="1">
      <alignment horizontal="center" vertical="center"/>
      <protection hidden="1"/>
    </xf>
    <xf numFmtId="165" fontId="8" fillId="0" borderId="4" xfId="14" applyNumberFormat="1" applyFont="1" applyFill="1" applyBorder="1" applyAlignment="1" applyProtection="1">
      <alignment horizontal="left" vertical="center"/>
      <protection hidden="1"/>
    </xf>
    <xf numFmtId="0" fontId="1" fillId="0" borderId="12" xfId="0" applyFont="1" applyBorder="1" applyAlignment="1"/>
    <xf numFmtId="0" fontId="8" fillId="0" borderId="4" xfId="14" applyNumberFormat="1" applyFont="1" applyFill="1" applyBorder="1" applyAlignment="1" applyProtection="1">
      <protection hidden="1"/>
    </xf>
    <xf numFmtId="4" fontId="4" fillId="0" borderId="0" xfId="14" applyNumberFormat="1" applyFont="1" applyFill="1" applyAlignment="1">
      <alignment horizontal="right"/>
    </xf>
    <xf numFmtId="0" fontId="17" fillId="0" borderId="0" xfId="14" applyFont="1" applyFill="1" applyAlignment="1" applyProtection="1">
      <protection hidden="1"/>
    </xf>
    <xf numFmtId="4" fontId="4" fillId="0" borderId="0" xfId="14" applyNumberFormat="1" applyFont="1" applyFill="1" applyAlignment="1" applyProtection="1">
      <alignment horizontal="right"/>
      <protection hidden="1"/>
    </xf>
    <xf numFmtId="38" fontId="19" fillId="0" borderId="0" xfId="14" applyNumberFormat="1" applyFont="1" applyFill="1" applyAlignment="1" applyProtection="1">
      <alignment horizontal="right"/>
      <protection hidden="1"/>
    </xf>
    <xf numFmtId="0" fontId="15" fillId="0" borderId="0" xfId="14" applyFont="1" applyFill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5" fillId="0" borderId="0" xfId="12" applyFont="1" applyFill="1"/>
    <xf numFmtId="0" fontId="0" fillId="0" borderId="0" xfId="0" applyFill="1"/>
    <xf numFmtId="0" fontId="15" fillId="0" borderId="0" xfId="12" applyFill="1"/>
    <xf numFmtId="0" fontId="15" fillId="0" borderId="0" xfId="12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12" applyFill="1" applyAlignment="1">
      <alignment vertical="center"/>
    </xf>
    <xf numFmtId="0" fontId="8" fillId="0" borderId="4" xfId="12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12" applyNumberFormat="1" applyFont="1" applyFill="1" applyBorder="1" applyAlignment="1" applyProtection="1">
      <alignment horizontal="center"/>
      <protection hidden="1"/>
    </xf>
    <xf numFmtId="0" fontId="18" fillId="0" borderId="4" xfId="12" applyNumberFormat="1" applyFont="1" applyFill="1" applyBorder="1" applyAlignment="1" applyProtection="1">
      <alignment horizontal="center" vertical="center" wrapText="1"/>
      <protection hidden="1"/>
    </xf>
    <xf numFmtId="167" fontId="0" fillId="0" borderId="0" xfId="0" applyNumberFormat="1" applyFill="1"/>
    <xf numFmtId="0" fontId="20" fillId="0" borderId="0" xfId="0" applyFont="1" applyFill="1"/>
    <xf numFmtId="0" fontId="8" fillId="0" borderId="4" xfId="12" applyFont="1" applyFill="1" applyBorder="1" applyAlignment="1"/>
    <xf numFmtId="4" fontId="4" fillId="0" borderId="0" xfId="14" applyNumberFormat="1" applyFont="1" applyFill="1"/>
    <xf numFmtId="168" fontId="15" fillId="0" borderId="0" xfId="12" applyNumberFormat="1" applyFont="1" applyFill="1" applyAlignment="1">
      <alignment horizontal="center"/>
    </xf>
    <xf numFmtId="0" fontId="15" fillId="0" borderId="0" xfId="12" applyFont="1" applyFill="1" applyAlignment="1">
      <alignment horizontal="center"/>
    </xf>
    <xf numFmtId="0" fontId="7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0" xfId="0" applyFill="1" applyProtection="1"/>
    <xf numFmtId="0" fontId="1" fillId="0" borderId="0" xfId="0" applyFont="1" applyFill="1" applyProtection="1"/>
    <xf numFmtId="0" fontId="21" fillId="0" borderId="0" xfId="10" applyNumberFormat="1" applyFont="1" applyFill="1" applyAlignment="1" applyProtection="1">
      <alignment wrapText="1"/>
      <protection hidden="1"/>
    </xf>
    <xf numFmtId="0" fontId="4" fillId="0" borderId="0" xfId="10" applyNumberFormat="1" applyFont="1" applyFill="1" applyAlignment="1" applyProtection="1">
      <alignment vertical="center" wrapText="1"/>
      <protection hidden="1"/>
    </xf>
    <xf numFmtId="0" fontId="1" fillId="0" borderId="0" xfId="0" applyFont="1"/>
    <xf numFmtId="0" fontId="0" fillId="0" borderId="0" xfId="0" applyProtection="1"/>
    <xf numFmtId="0" fontId="8" fillId="0" borderId="4" xfId="0" applyFont="1" applyBorder="1" applyAlignment="1">
      <alignment horizontal="center" vertical="top" wrapText="1"/>
    </xf>
    <xf numFmtId="0" fontId="23" fillId="0" borderId="4" xfId="0" applyFont="1" applyBorder="1" applyAlignment="1" applyProtection="1">
      <alignment horizontal="center" vertical="top" wrapText="1"/>
    </xf>
    <xf numFmtId="0" fontId="24" fillId="0" borderId="0" xfId="0" applyFont="1" applyAlignment="1" applyProtection="1"/>
    <xf numFmtId="0" fontId="23" fillId="0" borderId="4" xfId="0" applyNumberFormat="1" applyFont="1" applyBorder="1" applyAlignment="1" applyProtection="1">
      <alignment horizontal="center" vertical="top" wrapText="1"/>
    </xf>
    <xf numFmtId="0" fontId="24" fillId="0" borderId="0" xfId="0" applyFont="1" applyProtection="1"/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Protection="1"/>
    <xf numFmtId="0" fontId="24" fillId="0" borderId="0" xfId="0" applyNumberFormat="1" applyFont="1" applyFill="1" applyAlignment="1" applyProtection="1">
      <alignment vertical="top" wrapText="1"/>
    </xf>
    <xf numFmtId="0" fontId="1" fillId="0" borderId="0" xfId="0" applyNumberFormat="1" applyFont="1" applyFill="1" applyAlignment="1" applyProtection="1">
      <alignment vertical="top" wrapText="1"/>
    </xf>
    <xf numFmtId="0" fontId="23" fillId="0" borderId="4" xfId="0" applyFont="1" applyFill="1" applyBorder="1" applyAlignment="1" applyProtection="1">
      <alignment horizontal="center" vertical="top" wrapText="1"/>
    </xf>
    <xf numFmtId="0" fontId="8" fillId="0" borderId="4" xfId="0" applyFont="1" applyBorder="1"/>
    <xf numFmtId="49" fontId="5" fillId="0" borderId="0" xfId="0" applyNumberFormat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justify" vertical="top" wrapText="1"/>
    </xf>
    <xf numFmtId="49" fontId="8" fillId="0" borderId="4" xfId="0" applyNumberFormat="1" applyFont="1" applyFill="1" applyBorder="1"/>
    <xf numFmtId="49" fontId="4" fillId="0" borderId="14" xfId="0" applyNumberFormat="1" applyFont="1" applyFill="1" applyBorder="1" applyAlignment="1">
      <alignment horizontal="center"/>
    </xf>
    <xf numFmtId="49" fontId="5" fillId="0" borderId="4" xfId="0" applyNumberFormat="1" applyFont="1" applyFill="1" applyBorder="1"/>
    <xf numFmtId="49" fontId="5" fillId="0" borderId="4" xfId="0" applyNumberFormat="1" applyFont="1" applyFill="1" applyBorder="1" applyAlignment="1">
      <alignment wrapText="1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wrapText="1"/>
    </xf>
    <xf numFmtId="0" fontId="5" fillId="0" borderId="4" xfId="0" applyFont="1" applyBorder="1"/>
    <xf numFmtId="0" fontId="4" fillId="0" borderId="0" xfId="0" applyNumberFormat="1" applyFont="1" applyFill="1" applyAlignment="1" applyProtection="1">
      <alignment vertical="top" wrapText="1"/>
    </xf>
    <xf numFmtId="0" fontId="4" fillId="0" borderId="0" xfId="0" applyFont="1" applyFill="1" applyAlignment="1"/>
    <xf numFmtId="0" fontId="4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" fillId="0" borderId="0" xfId="6" applyFill="1" applyProtection="1"/>
    <xf numFmtId="0" fontId="1" fillId="0" borderId="0" xfId="6"/>
    <xf numFmtId="0" fontId="1" fillId="0" borderId="0" xfId="6" applyFill="1"/>
    <xf numFmtId="0" fontId="1" fillId="0" borderId="0" xfId="6" applyNumberFormat="1" applyFont="1" applyFill="1" applyAlignment="1" applyProtection="1">
      <alignment vertical="top" wrapText="1"/>
    </xf>
    <xf numFmtId="0" fontId="1" fillId="0" borderId="0" xfId="6" applyFont="1" applyFill="1" applyProtection="1"/>
    <xf numFmtId="0" fontId="8" fillId="0" borderId="0" xfId="6" applyFont="1"/>
    <xf numFmtId="0" fontId="8" fillId="0" borderId="0" xfId="6" applyFont="1" applyAlignment="1">
      <alignment horizontal="center"/>
    </xf>
    <xf numFmtId="0" fontId="25" fillId="0" borderId="0" xfId="8" applyFont="1"/>
    <xf numFmtId="0" fontId="25" fillId="0" borderId="0" xfId="8" applyFont="1" applyBorder="1" applyAlignment="1"/>
    <xf numFmtId="0" fontId="25" fillId="0" borderId="15" xfId="8" applyFont="1" applyBorder="1" applyAlignment="1"/>
    <xf numFmtId="0" fontId="14" fillId="0" borderId="0" xfId="6" applyFont="1"/>
    <xf numFmtId="0" fontId="5" fillId="0" borderId="4" xfId="6" applyFont="1" applyBorder="1" applyAlignment="1">
      <alignment horizontal="center"/>
    </xf>
    <xf numFmtId="49" fontId="5" fillId="0" borderId="4" xfId="6" applyNumberFormat="1" applyFont="1" applyBorder="1"/>
    <xf numFmtId="0" fontId="5" fillId="0" borderId="4" xfId="6" applyFont="1" applyBorder="1"/>
    <xf numFmtId="49" fontId="5" fillId="0" borderId="4" xfId="6" applyNumberFormat="1" applyFont="1" applyBorder="1" applyAlignment="1">
      <alignment horizontal="center"/>
    </xf>
    <xf numFmtId="0" fontId="1" fillId="0" borderId="0" xfId="6" applyFont="1"/>
    <xf numFmtId="0" fontId="8" fillId="0" borderId="4" xfId="6" applyFont="1" applyBorder="1" applyAlignment="1">
      <alignment horizontal="center"/>
    </xf>
    <xf numFmtId="49" fontId="8" fillId="0" borderId="4" xfId="6" applyNumberFormat="1" applyFont="1" applyBorder="1" applyAlignment="1">
      <alignment wrapText="1"/>
    </xf>
    <xf numFmtId="0" fontId="8" fillId="0" borderId="4" xfId="6" applyFont="1" applyBorder="1" applyAlignment="1">
      <alignment wrapText="1"/>
    </xf>
    <xf numFmtId="49" fontId="8" fillId="0" borderId="4" xfId="6" applyNumberFormat="1" applyFont="1" applyBorder="1" applyAlignment="1">
      <alignment horizontal="center"/>
    </xf>
    <xf numFmtId="49" fontId="8" fillId="0" borderId="4" xfId="6" applyNumberFormat="1" applyFont="1" applyBorder="1"/>
    <xf numFmtId="0" fontId="26" fillId="0" borderId="0" xfId="6" applyFont="1"/>
    <xf numFmtId="0" fontId="26" fillId="0" borderId="0" xfId="6" applyFont="1" applyFill="1" applyProtection="1"/>
    <xf numFmtId="49" fontId="27" fillId="0" borderId="14" xfId="6" applyNumberFormat="1" applyFont="1" applyBorder="1" applyAlignment="1">
      <alignment horizontal="center" vertical="center"/>
    </xf>
    <xf numFmtId="0" fontId="8" fillId="0" borderId="4" xfId="6" applyFont="1" applyBorder="1"/>
    <xf numFmtId="0" fontId="27" fillId="0" borderId="14" xfId="6" applyFont="1" applyBorder="1" applyAlignment="1">
      <alignment horizontal="center" vertical="center"/>
    </xf>
    <xf numFmtId="0" fontId="27" fillId="0" borderId="4" xfId="6" applyFont="1" applyBorder="1" applyAlignment="1">
      <alignment horizontal="center" vertical="top" wrapText="1"/>
    </xf>
    <xf numFmtId="0" fontId="5" fillId="0" borderId="0" xfId="6" applyFont="1" applyBorder="1" applyAlignment="1">
      <alignment horizontal="center" wrapText="1"/>
    </xf>
    <xf numFmtId="0" fontId="5" fillId="0" borderId="15" xfId="6" applyFont="1" applyBorder="1" applyAlignment="1">
      <alignment horizontal="center" wrapText="1"/>
    </xf>
    <xf numFmtId="0" fontId="4" fillId="0" borderId="0" xfId="6" applyFont="1" applyAlignment="1">
      <alignment wrapText="1"/>
    </xf>
    <xf numFmtId="0" fontId="39" fillId="0" borderId="0" xfId="8"/>
    <xf numFmtId="0" fontId="28" fillId="0" borderId="0" xfId="8" applyFont="1"/>
    <xf numFmtId="4" fontId="28" fillId="0" borderId="0" xfId="8" applyNumberFormat="1" applyFont="1" applyBorder="1"/>
    <xf numFmtId="4" fontId="28" fillId="0" borderId="0" xfId="8" applyNumberFormat="1" applyFont="1" applyBorder="1" applyAlignment="1">
      <alignment horizontal="center"/>
    </xf>
    <xf numFmtId="0" fontId="28" fillId="0" borderId="0" xfId="8" applyFont="1" applyBorder="1" applyAlignment="1">
      <alignment horizontal="center"/>
    </xf>
    <xf numFmtId="49" fontId="28" fillId="0" borderId="0" xfId="8" applyNumberFormat="1" applyFont="1" applyBorder="1" applyAlignment="1">
      <alignment horizontal="center"/>
    </xf>
    <xf numFmtId="0" fontId="28" fillId="0" borderId="0" xfId="8" applyFont="1" applyBorder="1"/>
    <xf numFmtId="4" fontId="29" fillId="0" borderId="4" xfId="8" applyNumberFormat="1" applyFont="1" applyBorder="1" applyAlignment="1">
      <alignment horizontal="center"/>
    </xf>
    <xf numFmtId="0" fontId="39" fillId="0" borderId="0" xfId="8" applyAlignment="1">
      <alignment wrapText="1"/>
    </xf>
    <xf numFmtId="4" fontId="28" fillId="0" borderId="4" xfId="8" applyNumberFormat="1" applyFont="1" applyBorder="1" applyAlignment="1">
      <alignment horizontal="center" wrapText="1"/>
    </xf>
    <xf numFmtId="0" fontId="28" fillId="0" borderId="4" xfId="8" applyFont="1" applyBorder="1" applyAlignment="1">
      <alignment horizontal="center" wrapText="1"/>
    </xf>
    <xf numFmtId="49" fontId="28" fillId="0" borderId="4" xfId="8" applyNumberFormat="1" applyFont="1" applyBorder="1" applyAlignment="1">
      <alignment horizontal="center" wrapText="1"/>
    </xf>
    <xf numFmtId="0" fontId="28" fillId="0" borderId="4" xfId="8" applyFont="1" applyBorder="1" applyAlignment="1">
      <alignment wrapText="1"/>
    </xf>
    <xf numFmtId="0" fontId="4" fillId="0" borderId="0" xfId="11" applyNumberFormat="1" applyFont="1" applyFill="1" applyAlignment="1" applyProtection="1">
      <alignment vertical="center" wrapText="1"/>
      <protection hidden="1"/>
    </xf>
    <xf numFmtId="0" fontId="24" fillId="0" borderId="4" xfId="0" applyFont="1" applyBorder="1" applyAlignment="1" applyProtection="1">
      <alignment horizontal="center" vertical="top" wrapText="1"/>
    </xf>
    <xf numFmtId="0" fontId="24" fillId="0" borderId="4" xfId="0" applyNumberFormat="1" applyFont="1" applyBorder="1" applyAlignment="1" applyProtection="1">
      <alignment horizontal="center" vertical="top" wrapText="1"/>
    </xf>
    <xf numFmtId="0" fontId="10" fillId="0" borderId="0" xfId="0" applyNumberFormat="1" applyFont="1"/>
    <xf numFmtId="49" fontId="10" fillId="0" borderId="0" xfId="0" applyNumberFormat="1" applyFont="1"/>
    <xf numFmtId="2" fontId="10" fillId="0" borderId="0" xfId="0" applyNumberFormat="1" applyFont="1"/>
    <xf numFmtId="0" fontId="10" fillId="0" borderId="0" xfId="0" applyNumberFormat="1" applyFont="1" applyAlignment="1">
      <alignment wrapText="1"/>
    </xf>
    <xf numFmtId="0" fontId="10" fillId="0" borderId="0" xfId="0" applyNumberFormat="1" applyFont="1" applyAlignment="1">
      <alignment horizontal="right"/>
    </xf>
    <xf numFmtId="0" fontId="10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0" fontId="28" fillId="0" borderId="0" xfId="8" applyFont="1" applyAlignment="1">
      <alignment horizontal="right"/>
    </xf>
    <xf numFmtId="169" fontId="5" fillId="0" borderId="14" xfId="0" applyNumberFormat="1" applyFont="1" applyFill="1" applyBorder="1" applyAlignment="1">
      <alignment horizontal="right"/>
    </xf>
    <xf numFmtId="169" fontId="8" fillId="0" borderId="4" xfId="0" applyNumberFormat="1" applyFont="1" applyBorder="1"/>
    <xf numFmtId="169" fontId="5" fillId="0" borderId="4" xfId="0" applyNumberFormat="1" applyFont="1" applyBorder="1"/>
    <xf numFmtId="169" fontId="8" fillId="0" borderId="4" xfId="12" applyNumberFormat="1" applyFont="1" applyFill="1" applyBorder="1" applyAlignment="1" applyProtection="1">
      <alignment horizontal="right"/>
      <protection hidden="1"/>
    </xf>
    <xf numFmtId="169" fontId="10" fillId="0" borderId="5" xfId="0" applyNumberFormat="1" applyFont="1" applyBorder="1" applyAlignment="1">
      <alignment horizontal="center" vertical="top" wrapText="1"/>
    </xf>
    <xf numFmtId="169" fontId="10" fillId="0" borderId="11" xfId="0" applyNumberFormat="1" applyFont="1" applyBorder="1" applyAlignment="1">
      <alignment horizontal="center" vertical="top" wrapText="1"/>
    </xf>
    <xf numFmtId="169" fontId="28" fillId="0" borderId="4" xfId="8" applyNumberFormat="1" applyFont="1" applyBorder="1" applyAlignment="1">
      <alignment horizontal="center" wrapText="1"/>
    </xf>
    <xf numFmtId="169" fontId="28" fillId="0" borderId="4" xfId="8" applyNumberFormat="1" applyFont="1" applyBorder="1" applyAlignment="1">
      <alignment wrapText="1"/>
    </xf>
    <xf numFmtId="169" fontId="29" fillId="0" borderId="4" xfId="8" applyNumberFormat="1" applyFont="1" applyBorder="1" applyAlignment="1">
      <alignment horizontal="center"/>
    </xf>
    <xf numFmtId="169" fontId="29" fillId="0" borderId="4" xfId="8" applyNumberFormat="1" applyFont="1" applyBorder="1"/>
    <xf numFmtId="0" fontId="0" fillId="0" borderId="15" xfId="0" applyBorder="1" applyAlignment="1"/>
    <xf numFmtId="0" fontId="6" fillId="0" borderId="13" xfId="0" applyFont="1" applyBorder="1" applyAlignment="1">
      <alignment horizontal="left" vertical="top" wrapText="1"/>
    </xf>
    <xf numFmtId="49" fontId="7" fillId="0" borderId="4" xfId="6" applyNumberFormat="1" applyFont="1" applyFill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  <xf numFmtId="49" fontId="6" fillId="0" borderId="4" xfId="6" applyNumberFormat="1" applyFont="1" applyFill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169" fontId="5" fillId="0" borderId="4" xfId="12" applyNumberFormat="1" applyFont="1" applyFill="1" applyBorder="1" applyAlignment="1" applyProtection="1">
      <alignment horizontal="right"/>
      <protection hidden="1"/>
    </xf>
    <xf numFmtId="49" fontId="8" fillId="0" borderId="0" xfId="6" applyNumberFormat="1" applyFont="1"/>
    <xf numFmtId="2" fontId="4" fillId="0" borderId="0" xfId="6" applyNumberFormat="1" applyFont="1" applyAlignment="1">
      <alignment horizontal="right"/>
    </xf>
    <xf numFmtId="49" fontId="4" fillId="0" borderId="14" xfId="6" applyNumberFormat="1" applyFont="1" applyFill="1" applyBorder="1" applyAlignment="1">
      <alignment horizontal="center"/>
    </xf>
    <xf numFmtId="0" fontId="4" fillId="0" borderId="4" xfId="6" applyFont="1" applyBorder="1" applyAlignment="1">
      <alignment horizontal="center" wrapText="1"/>
    </xf>
    <xf numFmtId="165" fontId="5" fillId="0" borderId="4" xfId="14" applyNumberFormat="1" applyFont="1" applyFill="1" applyBorder="1" applyAlignment="1" applyProtection="1">
      <alignment horizontal="left" vertical="top"/>
      <protection hidden="1"/>
    </xf>
    <xf numFmtId="166" fontId="5" fillId="0" borderId="4" xfId="14" applyNumberFormat="1" applyFont="1" applyFill="1" applyBorder="1" applyAlignment="1" applyProtection="1">
      <alignment horizontal="left" vertical="top" wrapText="1"/>
      <protection hidden="1"/>
    </xf>
    <xf numFmtId="165" fontId="8" fillId="0" borderId="4" xfId="14" applyNumberFormat="1" applyFont="1" applyFill="1" applyBorder="1" applyAlignment="1" applyProtection="1">
      <alignment horizontal="left" vertical="top"/>
      <protection hidden="1"/>
    </xf>
    <xf numFmtId="166" fontId="8" fillId="0" borderId="4" xfId="14" applyNumberFormat="1" applyFont="1" applyFill="1" applyBorder="1" applyAlignment="1" applyProtection="1">
      <alignment horizontal="left" vertical="top" wrapText="1"/>
      <protection hidden="1"/>
    </xf>
    <xf numFmtId="166" fontId="8" fillId="0" borderId="4" xfId="12" applyNumberFormat="1" applyFont="1" applyFill="1" applyBorder="1" applyAlignment="1" applyProtection="1">
      <alignment horizontal="left" vertical="top" wrapText="1"/>
      <protection hidden="1"/>
    </xf>
    <xf numFmtId="49" fontId="5" fillId="0" borderId="4" xfId="14" applyNumberFormat="1" applyFont="1" applyFill="1" applyBorder="1" applyAlignment="1" applyProtection="1">
      <alignment horizontal="left" vertical="top"/>
      <protection hidden="1"/>
    </xf>
    <xf numFmtId="164" fontId="5" fillId="0" borderId="4" xfId="6" applyNumberFormat="1" applyFont="1" applyBorder="1" applyAlignment="1">
      <alignment horizontal="center" vertical="top" wrapText="1"/>
    </xf>
    <xf numFmtId="164" fontId="8" fillId="0" borderId="4" xfId="6" applyNumberFormat="1" applyFont="1" applyBorder="1" applyAlignment="1">
      <alignment horizontal="center" vertical="top" wrapText="1"/>
    </xf>
    <xf numFmtId="49" fontId="8" fillId="0" borderId="14" xfId="6" applyNumberFormat="1" applyFont="1" applyBorder="1" applyAlignment="1">
      <alignment horizontal="center" vertical="top" wrapText="1"/>
    </xf>
    <xf numFmtId="0" fontId="8" fillId="0" borderId="0" xfId="6" applyFont="1" applyAlignment="1">
      <alignment wrapText="1"/>
    </xf>
    <xf numFmtId="2" fontId="8" fillId="0" borderId="0" xfId="6" applyNumberFormat="1" applyFont="1"/>
    <xf numFmtId="0" fontId="25" fillId="0" borderId="0" xfId="9" applyFont="1"/>
    <xf numFmtId="0" fontId="25" fillId="0" borderId="0" xfId="9" applyFont="1" applyBorder="1" applyAlignment="1"/>
    <xf numFmtId="0" fontId="25" fillId="0" borderId="0" xfId="9" applyFont="1" applyBorder="1" applyAlignment="1">
      <alignment horizontal="center"/>
    </xf>
    <xf numFmtId="0" fontId="25" fillId="0" borderId="15" xfId="9" applyFont="1" applyBorder="1" applyAlignment="1"/>
    <xf numFmtId="169" fontId="5" fillId="0" borderId="4" xfId="6" applyNumberFormat="1" applyFont="1" applyBorder="1" applyAlignment="1">
      <alignment wrapText="1"/>
    </xf>
    <xf numFmtId="169" fontId="5" fillId="0" borderId="4" xfId="6" applyNumberFormat="1" applyFont="1" applyBorder="1" applyAlignment="1">
      <alignment horizontal="right" wrapText="1"/>
    </xf>
    <xf numFmtId="169" fontId="8" fillId="0" borderId="4" xfId="6" applyNumberFormat="1" applyFont="1" applyBorder="1" applyAlignment="1">
      <alignment wrapText="1"/>
    </xf>
    <xf numFmtId="169" fontId="8" fillId="0" borderId="4" xfId="6" applyNumberFormat="1" applyFont="1" applyBorder="1" applyAlignment="1">
      <alignment horizontal="right" wrapText="1"/>
    </xf>
    <xf numFmtId="169" fontId="8" fillId="0" borderId="4" xfId="6" applyNumberFormat="1" applyFont="1" applyBorder="1" applyAlignment="1">
      <alignment horizontal="right"/>
    </xf>
    <xf numFmtId="49" fontId="8" fillId="0" borderId="4" xfId="6" applyNumberFormat="1" applyFont="1" applyFill="1" applyBorder="1"/>
    <xf numFmtId="0" fontId="8" fillId="0" borderId="4" xfId="6" applyNumberFormat="1" applyFont="1" applyBorder="1" applyAlignment="1">
      <alignment wrapText="1"/>
    </xf>
    <xf numFmtId="49" fontId="5" fillId="0" borderId="4" xfId="6" applyNumberFormat="1" applyFont="1" applyFill="1" applyBorder="1" applyAlignment="1">
      <alignment wrapText="1"/>
    </xf>
    <xf numFmtId="49" fontId="5" fillId="0" borderId="4" xfId="6" applyNumberFormat="1" applyFont="1" applyFill="1" applyBorder="1"/>
    <xf numFmtId="49" fontId="5" fillId="0" borderId="4" xfId="6" applyNumberFormat="1" applyFont="1" applyBorder="1" applyAlignment="1">
      <alignment wrapText="1"/>
    </xf>
    <xf numFmtId="169" fontId="5" fillId="0" borderId="14" xfId="6" applyNumberFormat="1" applyFont="1" applyFill="1" applyBorder="1" applyAlignment="1">
      <alignment horizontal="right"/>
    </xf>
    <xf numFmtId="0" fontId="4" fillId="0" borderId="4" xfId="6" applyFont="1" applyBorder="1" applyAlignment="1">
      <alignment wrapText="1"/>
    </xf>
    <xf numFmtId="49" fontId="1" fillId="0" borderId="0" xfId="6" applyNumberFormat="1"/>
    <xf numFmtId="0" fontId="5" fillId="0" borderId="0" xfId="6" applyFont="1" applyAlignment="1">
      <alignment wrapText="1"/>
    </xf>
    <xf numFmtId="0" fontId="4" fillId="0" borderId="0" xfId="6" applyFont="1" applyAlignment="1">
      <alignment horizontal="justify" vertical="top" wrapText="1"/>
    </xf>
    <xf numFmtId="49" fontId="5" fillId="0" borderId="0" xfId="6" applyNumberFormat="1" applyFont="1" applyAlignment="1"/>
    <xf numFmtId="0" fontId="4" fillId="0" borderId="0" xfId="6" applyFont="1" applyAlignment="1">
      <alignment vertical="top" wrapText="1"/>
    </xf>
    <xf numFmtId="0" fontId="39" fillId="0" borderId="0" xfId="9"/>
    <xf numFmtId="169" fontId="8" fillId="0" borderId="0" xfId="6" applyNumberFormat="1" applyFont="1" applyBorder="1" applyAlignment="1">
      <alignment wrapText="1"/>
    </xf>
    <xf numFmtId="164" fontId="8" fillId="0" borderId="0" xfId="6" applyNumberFormat="1" applyFont="1" applyBorder="1" applyAlignment="1">
      <alignment horizontal="right" wrapText="1"/>
    </xf>
    <xf numFmtId="4" fontId="5" fillId="0" borderId="0" xfId="6" applyNumberFormat="1" applyFont="1" applyBorder="1" applyAlignment="1">
      <alignment horizontal="right"/>
    </xf>
    <xf numFmtId="0" fontId="5" fillId="0" borderId="0" xfId="6" applyFont="1" applyBorder="1"/>
    <xf numFmtId="0" fontId="8" fillId="0" borderId="0" xfId="6" applyFont="1" applyBorder="1"/>
    <xf numFmtId="0" fontId="5" fillId="0" borderId="0" xfId="6" applyFont="1" applyBorder="1" applyAlignment="1"/>
    <xf numFmtId="164" fontId="8" fillId="0" borderId="4" xfId="6" applyNumberFormat="1" applyFont="1" applyBorder="1" applyAlignment="1">
      <alignment horizontal="right" wrapText="1"/>
    </xf>
    <xf numFmtId="49" fontId="6" fillId="0" borderId="19" xfId="9" applyNumberFormat="1" applyFont="1" applyBorder="1" applyAlignment="1">
      <alignment horizontal="left" vertical="top"/>
    </xf>
    <xf numFmtId="49" fontId="6" fillId="0" borderId="4" xfId="9" applyNumberFormat="1" applyFont="1" applyBorder="1" applyAlignment="1">
      <alignment horizontal="left" vertical="top"/>
    </xf>
    <xf numFmtId="0" fontId="6" fillId="0" borderId="13" xfId="9" applyFont="1" applyBorder="1" applyAlignment="1">
      <alignment horizontal="left" vertical="top" wrapText="1"/>
    </xf>
    <xf numFmtId="49" fontId="7" fillId="0" borderId="4" xfId="9" applyNumberFormat="1" applyFont="1" applyBorder="1" applyAlignment="1">
      <alignment horizontal="left" vertical="top"/>
    </xf>
    <xf numFmtId="0" fontId="30" fillId="0" borderId="0" xfId="9" applyFont="1"/>
    <xf numFmtId="0" fontId="7" fillId="0" borderId="13" xfId="9" applyFont="1" applyBorder="1" applyAlignment="1">
      <alignment horizontal="left" vertical="top" wrapText="1"/>
    </xf>
    <xf numFmtId="166" fontId="8" fillId="0" borderId="4" xfId="15" applyNumberFormat="1" applyFont="1" applyFill="1" applyBorder="1" applyAlignment="1" applyProtection="1">
      <alignment horizontal="left" vertical="top" wrapText="1"/>
      <protection hidden="1"/>
    </xf>
    <xf numFmtId="165" fontId="8" fillId="0" borderId="4" xfId="15" applyNumberFormat="1" applyFont="1" applyFill="1" applyBorder="1" applyAlignment="1" applyProtection="1">
      <alignment horizontal="left" vertical="top"/>
      <protection hidden="1"/>
    </xf>
    <xf numFmtId="166" fontId="5" fillId="0" borderId="4" xfId="15" applyNumberFormat="1" applyFont="1" applyFill="1" applyBorder="1" applyAlignment="1" applyProtection="1">
      <alignment horizontal="left" vertical="top" wrapText="1"/>
      <protection hidden="1"/>
    </xf>
    <xf numFmtId="49" fontId="5" fillId="0" borderId="4" xfId="15" applyNumberFormat="1" applyFont="1" applyFill="1" applyBorder="1" applyAlignment="1" applyProtection="1">
      <alignment horizontal="left" vertical="top"/>
      <protection hidden="1"/>
    </xf>
    <xf numFmtId="165" fontId="5" fillId="0" borderId="4" xfId="15" applyNumberFormat="1" applyFont="1" applyFill="1" applyBorder="1" applyAlignment="1" applyProtection="1">
      <alignment horizontal="left" vertical="top"/>
      <protection hidden="1"/>
    </xf>
    <xf numFmtId="166" fontId="8" fillId="0" borderId="4" xfId="13" applyNumberFormat="1" applyFont="1" applyFill="1" applyBorder="1" applyAlignment="1" applyProtection="1">
      <alignment horizontal="left" vertical="top" wrapText="1"/>
      <protection hidden="1"/>
    </xf>
    <xf numFmtId="0" fontId="23" fillId="0" borderId="4" xfId="9" applyNumberFormat="1" applyFont="1" applyFill="1" applyBorder="1" applyAlignment="1" applyProtection="1">
      <alignment horizontal="left" vertical="center" wrapText="1"/>
    </xf>
    <xf numFmtId="0" fontId="23" fillId="0" borderId="4" xfId="9" applyFont="1" applyFill="1" applyBorder="1" applyAlignment="1" applyProtection="1">
      <alignment horizontal="center" vertical="center" wrapText="1"/>
    </xf>
    <xf numFmtId="49" fontId="8" fillId="0" borderId="4" xfId="9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top" wrapText="1"/>
    </xf>
    <xf numFmtId="0" fontId="31" fillId="0" borderId="0" xfId="9" applyFont="1"/>
    <xf numFmtId="0" fontId="24" fillId="0" borderId="4" xfId="9" applyNumberFormat="1" applyFont="1" applyBorder="1" applyAlignment="1" applyProtection="1">
      <alignment horizontal="center" vertical="top" wrapText="1"/>
    </xf>
    <xf numFmtId="0" fontId="24" fillId="0" borderId="4" xfId="9" applyFont="1" applyBorder="1" applyAlignment="1" applyProtection="1">
      <alignment horizontal="center" vertical="top" wrapText="1"/>
    </xf>
    <xf numFmtId="0" fontId="23" fillId="0" borderId="4" xfId="9" applyFont="1" applyBorder="1" applyAlignment="1" applyProtection="1">
      <alignment horizontal="center" vertical="center" wrapText="1"/>
    </xf>
    <xf numFmtId="0" fontId="8" fillId="0" borderId="4" xfId="9" applyFont="1" applyBorder="1" applyAlignment="1">
      <alignment horizontal="center" vertical="center" wrapText="1"/>
    </xf>
    <xf numFmtId="0" fontId="23" fillId="0" borderId="4" xfId="9" applyFont="1" applyFill="1" applyBorder="1" applyAlignment="1" applyProtection="1">
      <alignment vertical="center" wrapText="1"/>
    </xf>
    <xf numFmtId="0" fontId="23" fillId="0" borderId="4" xfId="9" applyNumberFormat="1" applyFont="1" applyBorder="1" applyAlignment="1" applyProtection="1">
      <alignment horizontal="center" vertical="center" wrapText="1"/>
    </xf>
    <xf numFmtId="0" fontId="39" fillId="0" borderId="0" xfId="9" applyProtection="1"/>
    <xf numFmtId="169" fontId="0" fillId="0" borderId="0" xfId="0" applyNumberFormat="1"/>
    <xf numFmtId="169" fontId="8" fillId="0" borderId="4" xfId="0" applyNumberFormat="1" applyFont="1" applyBorder="1" applyAlignment="1">
      <alignment vertical="center"/>
    </xf>
    <xf numFmtId="169" fontId="5" fillId="0" borderId="4" xfId="0" applyNumberFormat="1" applyFont="1" applyBorder="1" applyAlignment="1">
      <alignment vertical="center"/>
    </xf>
    <xf numFmtId="0" fontId="10" fillId="0" borderId="4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/>
    </xf>
    <xf numFmtId="169" fontId="10" fillId="0" borderId="4" xfId="0" applyNumberFormat="1" applyFont="1" applyBorder="1" applyAlignment="1">
      <alignment vertical="top"/>
    </xf>
    <xf numFmtId="169" fontId="10" fillId="0" borderId="14" xfId="0" applyNumberFormat="1" applyFont="1" applyBorder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164" fontId="8" fillId="0" borderId="11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9" fontId="8" fillId="0" borderId="11" xfId="0" applyNumberFormat="1" applyFont="1" applyBorder="1" applyAlignment="1">
      <alignment horizontal="center" vertical="top" wrapText="1"/>
    </xf>
    <xf numFmtId="0" fontId="23" fillId="0" borderId="0" xfId="7" applyFont="1" applyAlignment="1">
      <alignment horizontal="center"/>
    </xf>
    <xf numFmtId="0" fontId="23" fillId="0" borderId="0" xfId="7" applyFont="1"/>
    <xf numFmtId="0" fontId="24" fillId="0" borderId="0" xfId="7" applyFont="1"/>
    <xf numFmtId="0" fontId="22" fillId="0" borderId="0" xfId="7" applyFont="1" applyAlignment="1">
      <alignment horizontal="center" vertical="top" wrapText="1"/>
    </xf>
    <xf numFmtId="0" fontId="32" fillId="0" borderId="0" xfId="7" applyFont="1" applyAlignment="1">
      <alignment horizontal="right"/>
    </xf>
    <xf numFmtId="0" fontId="22" fillId="0" borderId="4" xfId="7" applyFont="1" applyBorder="1" applyAlignment="1">
      <alignment horizontal="left" vertical="center" wrapText="1"/>
    </xf>
    <xf numFmtId="0" fontId="22" fillId="0" borderId="4" xfId="7" applyFont="1" applyBorder="1" applyAlignment="1">
      <alignment horizontal="center" vertical="center" wrapText="1"/>
    </xf>
    <xf numFmtId="169" fontId="23" fillId="0" borderId="4" xfId="7" applyNumberFormat="1" applyFont="1" applyBorder="1" applyAlignment="1">
      <alignment horizontal="center" vertical="center"/>
    </xf>
    <xf numFmtId="0" fontId="23" fillId="0" borderId="4" xfId="7" applyFont="1" applyBorder="1" applyAlignment="1">
      <alignment horizontal="left" vertical="top" wrapText="1"/>
    </xf>
    <xf numFmtId="49" fontId="23" fillId="0" borderId="4" xfId="7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9" fontId="16" fillId="0" borderId="4" xfId="12" applyNumberFormat="1" applyFont="1" applyFill="1" applyBorder="1" applyAlignment="1" applyProtection="1">
      <alignment horizontal="right"/>
      <protection hidden="1"/>
    </xf>
    <xf numFmtId="49" fontId="7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169" fontId="5" fillId="3" borderId="4" xfId="12" applyNumberFormat="1" applyFont="1" applyFill="1" applyBorder="1" applyAlignment="1" applyProtection="1">
      <alignment horizontal="right"/>
      <protection hidden="1"/>
    </xf>
    <xf numFmtId="0" fontId="15" fillId="3" borderId="0" xfId="12" applyFill="1"/>
    <xf numFmtId="0" fontId="33" fillId="0" borderId="13" xfId="0" applyFont="1" applyBorder="1" applyAlignment="1">
      <alignment vertical="center" wrapText="1"/>
    </xf>
    <xf numFmtId="0" fontId="0" fillId="4" borderId="0" xfId="0" applyFill="1"/>
    <xf numFmtId="167" fontId="0" fillId="4" borderId="0" xfId="0" applyNumberFormat="1" applyFill="1"/>
    <xf numFmtId="49" fontId="8" fillId="0" borderId="11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wrapText="1"/>
    </xf>
    <xf numFmtId="0" fontId="10" fillId="0" borderId="4" xfId="0" applyNumberFormat="1" applyFont="1" applyBorder="1"/>
    <xf numFmtId="2" fontId="10" fillId="0" borderId="4" xfId="0" applyNumberFormat="1" applyFont="1" applyBorder="1"/>
    <xf numFmtId="49" fontId="10" fillId="0" borderId="4" xfId="0" applyNumberFormat="1" applyFont="1" applyBorder="1"/>
    <xf numFmtId="170" fontId="8" fillId="0" borderId="4" xfId="0" applyNumberFormat="1" applyFont="1" applyBorder="1"/>
    <xf numFmtId="170" fontId="5" fillId="0" borderId="4" xfId="0" applyNumberFormat="1" applyFont="1" applyBorder="1"/>
    <xf numFmtId="170" fontId="5" fillId="0" borderId="4" xfId="0" applyNumberFormat="1" applyFont="1" applyFill="1" applyBorder="1"/>
    <xf numFmtId="170" fontId="5" fillId="0" borderId="14" xfId="0" applyNumberFormat="1" applyFont="1" applyFill="1" applyBorder="1" applyAlignment="1">
      <alignment horizontal="right"/>
    </xf>
    <xf numFmtId="170" fontId="5" fillId="0" borderId="14" xfId="6" applyNumberFormat="1" applyFont="1" applyFill="1" applyBorder="1" applyAlignment="1">
      <alignment horizontal="right"/>
    </xf>
    <xf numFmtId="170" fontId="8" fillId="0" borderId="4" xfId="6" applyNumberFormat="1" applyFont="1" applyBorder="1" applyAlignment="1">
      <alignment horizontal="right" wrapText="1"/>
    </xf>
    <xf numFmtId="170" fontId="5" fillId="0" borderId="4" xfId="6" applyNumberFormat="1" applyFont="1" applyBorder="1" applyAlignment="1">
      <alignment horizontal="right"/>
    </xf>
    <xf numFmtId="171" fontId="8" fillId="0" borderId="4" xfId="6" applyNumberFormat="1" applyFont="1" applyBorder="1" applyAlignment="1">
      <alignment horizontal="right"/>
    </xf>
    <xf numFmtId="171" fontId="5" fillId="0" borderId="4" xfId="6" applyNumberFormat="1" applyFont="1" applyBorder="1" applyAlignment="1">
      <alignment horizontal="right"/>
    </xf>
    <xf numFmtId="170" fontId="5" fillId="0" borderId="4" xfId="6" applyNumberFormat="1" applyFont="1" applyFill="1" applyBorder="1" applyAlignment="1">
      <alignment horizontal="right"/>
    </xf>
    <xf numFmtId="171" fontId="5" fillId="0" borderId="4" xfId="6" applyNumberFormat="1" applyFont="1" applyFill="1" applyBorder="1" applyAlignment="1">
      <alignment horizontal="right"/>
    </xf>
    <xf numFmtId="170" fontId="5" fillId="0" borderId="4" xfId="13" applyNumberFormat="1" applyFont="1" applyFill="1" applyBorder="1" applyAlignment="1" applyProtection="1">
      <alignment horizontal="right"/>
      <protection hidden="1"/>
    </xf>
    <xf numFmtId="170" fontId="8" fillId="0" borderId="4" xfId="6" applyNumberFormat="1" applyFont="1" applyBorder="1" applyAlignment="1">
      <alignment horizontal="right"/>
    </xf>
    <xf numFmtId="170" fontId="8" fillId="0" borderId="4" xfId="15" applyNumberFormat="1" applyFont="1" applyFill="1" applyBorder="1" applyAlignment="1" applyProtection="1">
      <alignment horizontal="right"/>
      <protection hidden="1"/>
    </xf>
    <xf numFmtId="170" fontId="8" fillId="0" borderId="4" xfId="13" applyNumberFormat="1" applyFont="1" applyFill="1" applyBorder="1" applyAlignment="1" applyProtection="1">
      <alignment horizontal="right"/>
      <protection hidden="1"/>
    </xf>
    <xf numFmtId="170" fontId="8" fillId="0" borderId="4" xfId="6" applyNumberFormat="1" applyFont="1" applyFill="1" applyBorder="1" applyAlignment="1">
      <alignment horizontal="right"/>
    </xf>
    <xf numFmtId="170" fontId="8" fillId="0" borderId="19" xfId="13" applyNumberFormat="1" applyFont="1" applyFill="1" applyBorder="1" applyAlignment="1" applyProtection="1">
      <alignment horizontal="right"/>
      <protection hidden="1"/>
    </xf>
    <xf numFmtId="170" fontId="8" fillId="0" borderId="13" xfId="0" applyNumberFormat="1" applyFont="1" applyBorder="1" applyAlignment="1">
      <alignment horizontal="center" vertical="center"/>
    </xf>
    <xf numFmtId="170" fontId="8" fillId="0" borderId="13" xfId="0" applyNumberFormat="1" applyFont="1" applyBorder="1" applyAlignment="1">
      <alignment horizontal="center" vertical="center" wrapText="1"/>
    </xf>
    <xf numFmtId="170" fontId="5" fillId="0" borderId="13" xfId="0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vertical="center"/>
    </xf>
    <xf numFmtId="170" fontId="8" fillId="0" borderId="13" xfId="0" applyNumberFormat="1" applyFont="1" applyBorder="1" applyAlignment="1">
      <alignment vertical="center"/>
    </xf>
    <xf numFmtId="170" fontId="8" fillId="0" borderId="13" xfId="0" applyNumberFormat="1" applyFont="1" applyBorder="1" applyAlignment="1">
      <alignment vertical="center" wrapText="1"/>
    </xf>
    <xf numFmtId="170" fontId="8" fillId="0" borderId="4" xfId="12" applyNumberFormat="1" applyFont="1" applyFill="1" applyBorder="1" applyAlignment="1" applyProtection="1">
      <alignment horizontal="right"/>
      <protection hidden="1"/>
    </xf>
    <xf numFmtId="170" fontId="8" fillId="3" borderId="4" xfId="12" applyNumberFormat="1" applyFont="1" applyFill="1" applyBorder="1" applyAlignment="1" applyProtection="1">
      <alignment horizontal="right"/>
      <protection hidden="1"/>
    </xf>
    <xf numFmtId="170" fontId="18" fillId="0" borderId="4" xfId="14" applyNumberFormat="1" applyFont="1" applyFill="1" applyBorder="1" applyAlignment="1" applyProtection="1">
      <alignment horizontal="right"/>
      <protection hidden="1"/>
    </xf>
    <xf numFmtId="170" fontId="18" fillId="0" borderId="4" xfId="12" applyNumberFormat="1" applyFont="1" applyFill="1" applyBorder="1" applyAlignment="1" applyProtection="1">
      <alignment horizontal="right"/>
      <protection hidden="1"/>
    </xf>
    <xf numFmtId="170" fontId="18" fillId="3" borderId="4" xfId="12" applyNumberFormat="1" applyFont="1" applyFill="1" applyBorder="1" applyAlignment="1" applyProtection="1">
      <alignment horizontal="right"/>
      <protection hidden="1"/>
    </xf>
    <xf numFmtId="170" fontId="8" fillId="0" borderId="4" xfId="12" applyNumberFormat="1" applyFont="1" applyFill="1" applyBorder="1" applyAlignment="1" applyProtection="1">
      <alignment horizontal="right" vertical="center" wrapText="1"/>
      <protection hidden="1"/>
    </xf>
    <xf numFmtId="170" fontId="5" fillId="3" borderId="4" xfId="12" applyNumberFormat="1" applyFont="1" applyFill="1" applyBorder="1" applyAlignment="1" applyProtection="1">
      <alignment horizontal="right"/>
      <protection hidden="1"/>
    </xf>
    <xf numFmtId="170" fontId="16" fillId="0" borderId="4" xfId="12" applyNumberFormat="1" applyFont="1" applyFill="1" applyBorder="1" applyAlignment="1" applyProtection="1">
      <alignment horizontal="right"/>
      <protection hidden="1"/>
    </xf>
    <xf numFmtId="0" fontId="7" fillId="3" borderId="4" xfId="12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7" fillId="3" borderId="4" xfId="14" applyNumberFormat="1" applyFont="1" applyFill="1" applyBorder="1" applyAlignment="1" applyProtection="1">
      <alignment horizontal="left" vertical="top"/>
      <protection hidden="1"/>
    </xf>
    <xf numFmtId="170" fontId="16" fillId="3" borderId="4" xfId="12" applyNumberFormat="1" applyFont="1" applyFill="1" applyBorder="1" applyAlignment="1" applyProtection="1">
      <alignment horizontal="right"/>
      <protection hidden="1"/>
    </xf>
    <xf numFmtId="169" fontId="16" fillId="3" borderId="4" xfId="12" applyNumberFormat="1" applyFont="1" applyFill="1" applyBorder="1" applyAlignment="1" applyProtection="1">
      <alignment horizontal="right"/>
      <protection hidden="1"/>
    </xf>
    <xf numFmtId="49" fontId="7" fillId="5" borderId="4" xfId="0" applyNumberFormat="1" applyFont="1" applyFill="1" applyBorder="1" applyAlignment="1">
      <alignment horizontal="left" vertical="top"/>
    </xf>
    <xf numFmtId="49" fontId="6" fillId="5" borderId="4" xfId="0" applyNumberFormat="1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left" vertical="top" wrapText="1"/>
    </xf>
    <xf numFmtId="170" fontId="5" fillId="5" borderId="4" xfId="12" applyNumberFormat="1" applyFont="1" applyFill="1" applyBorder="1" applyAlignment="1" applyProtection="1">
      <alignment horizontal="right"/>
      <protection hidden="1"/>
    </xf>
    <xf numFmtId="169" fontId="5" fillId="5" borderId="4" xfId="12" applyNumberFormat="1" applyFont="1" applyFill="1" applyBorder="1" applyAlignment="1" applyProtection="1">
      <alignment horizontal="right"/>
      <protection hidden="1"/>
    </xf>
    <xf numFmtId="49" fontId="7" fillId="5" borderId="4" xfId="6" applyNumberFormat="1" applyFont="1" applyFill="1" applyBorder="1" applyAlignment="1">
      <alignment horizontal="left" vertical="top"/>
    </xf>
    <xf numFmtId="170" fontId="16" fillId="5" borderId="4" xfId="12" applyNumberFormat="1" applyFont="1" applyFill="1" applyBorder="1" applyAlignment="1" applyProtection="1">
      <alignment horizontal="right"/>
      <protection hidden="1"/>
    </xf>
    <xf numFmtId="169" fontId="16" fillId="5" borderId="4" xfId="12" applyNumberFormat="1" applyFont="1" applyFill="1" applyBorder="1" applyAlignment="1" applyProtection="1">
      <alignment horizontal="right"/>
      <protection hidden="1"/>
    </xf>
    <xf numFmtId="49" fontId="7" fillId="3" borderId="4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 wrapText="1"/>
    </xf>
    <xf numFmtId="0" fontId="7" fillId="3" borderId="13" xfId="9" applyFont="1" applyFill="1" applyBorder="1" applyAlignment="1">
      <alignment horizontal="left" vertical="top" wrapText="1"/>
    </xf>
    <xf numFmtId="49" fontId="7" fillId="3" borderId="4" xfId="6" applyNumberFormat="1" applyFont="1" applyFill="1" applyBorder="1" applyAlignment="1">
      <alignment horizontal="left" vertical="top"/>
    </xf>
    <xf numFmtId="49" fontId="7" fillId="3" borderId="4" xfId="9" applyNumberFormat="1" applyFont="1" applyFill="1" applyBorder="1" applyAlignment="1">
      <alignment horizontal="left" vertical="top"/>
    </xf>
    <xf numFmtId="170" fontId="5" fillId="3" borderId="14" xfId="6" applyNumberFormat="1" applyFont="1" applyFill="1" applyBorder="1" applyAlignment="1">
      <alignment horizontal="right"/>
    </xf>
    <xf numFmtId="169" fontId="5" fillId="3" borderId="4" xfId="6" applyNumberFormat="1" applyFont="1" applyFill="1" applyBorder="1" applyAlignment="1">
      <alignment horizontal="right" wrapText="1"/>
    </xf>
    <xf numFmtId="164" fontId="5" fillId="3" borderId="4" xfId="6" applyNumberFormat="1" applyFont="1" applyFill="1" applyBorder="1" applyAlignment="1">
      <alignment horizontal="right" wrapText="1"/>
    </xf>
    <xf numFmtId="169" fontId="5" fillId="3" borderId="4" xfId="6" applyNumberFormat="1" applyFont="1" applyFill="1" applyBorder="1" applyAlignment="1">
      <alignment wrapText="1"/>
    </xf>
    <xf numFmtId="0" fontId="5" fillId="3" borderId="5" xfId="6" applyFont="1" applyFill="1" applyBorder="1" applyAlignment="1"/>
    <xf numFmtId="170" fontId="5" fillId="3" borderId="5" xfId="6" applyNumberFormat="1" applyFont="1" applyFill="1" applyBorder="1" applyAlignment="1">
      <alignment horizontal="right"/>
    </xf>
    <xf numFmtId="169" fontId="5" fillId="3" borderId="20" xfId="6" applyNumberFormat="1" applyFont="1" applyFill="1" applyBorder="1" applyAlignment="1">
      <alignment horizontal="right" wrapText="1"/>
    </xf>
    <xf numFmtId="164" fontId="5" fillId="3" borderId="21" xfId="6" applyNumberFormat="1" applyFont="1" applyFill="1" applyBorder="1" applyAlignment="1">
      <alignment horizontal="right" wrapText="1"/>
    </xf>
    <xf numFmtId="169" fontId="5" fillId="3" borderId="22" xfId="6" applyNumberFormat="1" applyFont="1" applyFill="1" applyBorder="1" applyAlignment="1">
      <alignment wrapText="1"/>
    </xf>
    <xf numFmtId="0" fontId="6" fillId="5" borderId="13" xfId="9" applyFont="1" applyFill="1" applyBorder="1" applyAlignment="1">
      <alignment horizontal="left" vertical="top" wrapText="1"/>
    </xf>
    <xf numFmtId="49" fontId="7" fillId="5" borderId="4" xfId="9" applyNumberFormat="1" applyFont="1" applyFill="1" applyBorder="1" applyAlignment="1">
      <alignment horizontal="left" vertical="top"/>
    </xf>
    <xf numFmtId="170" fontId="5" fillId="5" borderId="4" xfId="6" applyNumberFormat="1" applyFont="1" applyFill="1" applyBorder="1" applyAlignment="1">
      <alignment horizontal="right" wrapText="1"/>
    </xf>
    <xf numFmtId="170" fontId="5" fillId="5" borderId="4" xfId="13" applyNumberFormat="1" applyFont="1" applyFill="1" applyBorder="1" applyAlignment="1" applyProtection="1">
      <alignment horizontal="right"/>
      <protection hidden="1"/>
    </xf>
    <xf numFmtId="169" fontId="5" fillId="5" borderId="4" xfId="6" applyNumberFormat="1" applyFont="1" applyFill="1" applyBorder="1" applyAlignment="1">
      <alignment horizontal="right" wrapText="1"/>
    </xf>
    <xf numFmtId="164" fontId="5" fillId="5" borderId="4" xfId="6" applyNumberFormat="1" applyFont="1" applyFill="1" applyBorder="1" applyAlignment="1">
      <alignment horizontal="right" wrapText="1"/>
    </xf>
    <xf numFmtId="169" fontId="5" fillId="5" borderId="4" xfId="6" applyNumberFormat="1" applyFont="1" applyFill="1" applyBorder="1" applyAlignment="1">
      <alignment wrapText="1"/>
    </xf>
    <xf numFmtId="0" fontId="7" fillId="5" borderId="13" xfId="0" applyFont="1" applyFill="1" applyBorder="1" applyAlignment="1">
      <alignment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164" fontId="8" fillId="5" borderId="4" xfId="6" applyNumberFormat="1" applyFont="1" applyFill="1" applyBorder="1" applyAlignment="1">
      <alignment horizontal="right" wrapText="1"/>
    </xf>
    <xf numFmtId="169" fontId="8" fillId="5" borderId="4" xfId="6" applyNumberFormat="1" applyFont="1" applyFill="1" applyBorder="1" applyAlignment="1">
      <alignment wrapText="1"/>
    </xf>
    <xf numFmtId="0" fontId="7" fillId="5" borderId="13" xfId="9" applyFont="1" applyFill="1" applyBorder="1" applyAlignment="1">
      <alignment horizontal="left" vertical="top" wrapText="1"/>
    </xf>
    <xf numFmtId="170" fontId="16" fillId="0" borderId="4" xfId="13" applyNumberFormat="1" applyFont="1" applyFill="1" applyBorder="1" applyAlignment="1" applyProtection="1">
      <alignment horizontal="right"/>
      <protection hidden="1"/>
    </xf>
    <xf numFmtId="169" fontId="16" fillId="0" borderId="4" xfId="6" applyNumberFormat="1" applyFont="1" applyBorder="1" applyAlignment="1">
      <alignment horizontal="right" wrapText="1"/>
    </xf>
    <xf numFmtId="164" fontId="16" fillId="0" borderId="4" xfId="6" applyNumberFormat="1" applyFont="1" applyBorder="1" applyAlignment="1">
      <alignment horizontal="right" wrapText="1"/>
    </xf>
    <xf numFmtId="169" fontId="16" fillId="0" borderId="4" xfId="6" applyNumberFormat="1" applyFont="1" applyBorder="1" applyAlignment="1">
      <alignment wrapText="1"/>
    </xf>
    <xf numFmtId="170" fontId="16" fillId="5" borderId="4" xfId="13" applyNumberFormat="1" applyFont="1" applyFill="1" applyBorder="1" applyAlignment="1" applyProtection="1">
      <alignment horizontal="right"/>
      <protection hidden="1"/>
    </xf>
    <xf numFmtId="169" fontId="16" fillId="5" borderId="4" xfId="6" applyNumberFormat="1" applyFont="1" applyFill="1" applyBorder="1" applyAlignment="1">
      <alignment horizontal="right" wrapText="1"/>
    </xf>
    <xf numFmtId="164" fontId="16" fillId="5" borderId="4" xfId="6" applyNumberFormat="1" applyFont="1" applyFill="1" applyBorder="1" applyAlignment="1">
      <alignment horizontal="right" wrapText="1"/>
    </xf>
    <xf numFmtId="169" fontId="16" fillId="5" borderId="4" xfId="6" applyNumberFormat="1" applyFont="1" applyFill="1" applyBorder="1" applyAlignment="1">
      <alignment wrapText="1"/>
    </xf>
    <xf numFmtId="169" fontId="8" fillId="5" borderId="4" xfId="6" applyNumberFormat="1" applyFont="1" applyFill="1" applyBorder="1" applyAlignment="1">
      <alignment horizontal="right" wrapText="1"/>
    </xf>
    <xf numFmtId="170" fontId="16" fillId="0" borderId="4" xfId="6" applyNumberFormat="1" applyFont="1" applyBorder="1" applyAlignment="1">
      <alignment horizontal="right" wrapText="1"/>
    </xf>
    <xf numFmtId="170" fontId="8" fillId="0" borderId="4" xfId="14" applyNumberFormat="1" applyFont="1" applyFill="1" applyBorder="1" applyAlignment="1" applyProtection="1">
      <alignment horizontal="right"/>
      <protection hidden="1"/>
    </xf>
    <xf numFmtId="171" fontId="5" fillId="0" borderId="14" xfId="6" applyNumberFormat="1" applyFont="1" applyFill="1" applyBorder="1" applyAlignment="1">
      <alignment horizontal="center" vertical="top"/>
    </xf>
    <xf numFmtId="171" fontId="8" fillId="0" borderId="4" xfId="6" applyNumberFormat="1" applyFont="1" applyBorder="1" applyAlignment="1">
      <alignment horizontal="center" vertical="top" wrapText="1"/>
    </xf>
    <xf numFmtId="171" fontId="8" fillId="0" borderId="4" xfId="6" applyNumberFormat="1" applyFont="1" applyBorder="1" applyAlignment="1">
      <alignment horizontal="center" vertical="top"/>
    </xf>
    <xf numFmtId="171" fontId="5" fillId="0" borderId="4" xfId="6" applyNumberFormat="1" applyFont="1" applyBorder="1" applyAlignment="1">
      <alignment horizontal="center" vertical="top" wrapText="1"/>
    </xf>
    <xf numFmtId="171" fontId="5" fillId="0" borderId="4" xfId="6" applyNumberFormat="1" applyFont="1" applyBorder="1" applyAlignment="1">
      <alignment horizontal="center" vertical="top"/>
    </xf>
    <xf numFmtId="171" fontId="5" fillId="0" borderId="4" xfId="6" applyNumberFormat="1" applyFont="1" applyBorder="1" applyAlignment="1">
      <alignment horizontal="center"/>
    </xf>
    <xf numFmtId="169" fontId="8" fillId="0" borderId="4" xfId="6" applyNumberFormat="1" applyFont="1" applyBorder="1" applyAlignment="1">
      <alignment horizontal="right" vertical="top" wrapText="1"/>
    </xf>
    <xf numFmtId="169" fontId="5" fillId="0" borderId="4" xfId="6" applyNumberFormat="1" applyFont="1" applyBorder="1" applyAlignment="1">
      <alignment horizontal="right" vertical="top" wrapText="1"/>
    </xf>
    <xf numFmtId="164" fontId="5" fillId="0" borderId="4" xfId="6" applyNumberFormat="1" applyFont="1" applyBorder="1" applyAlignment="1">
      <alignment horizontal="right" vertical="top" wrapText="1"/>
    </xf>
    <xf numFmtId="164" fontId="8" fillId="0" borderId="4" xfId="6" applyNumberFormat="1" applyFont="1" applyBorder="1" applyAlignment="1">
      <alignment horizontal="right" vertical="top" wrapText="1"/>
    </xf>
    <xf numFmtId="170" fontId="5" fillId="0" borderId="14" xfId="6" applyNumberFormat="1" applyFont="1" applyFill="1" applyBorder="1" applyAlignment="1">
      <alignment horizontal="right" vertical="top"/>
    </xf>
    <xf numFmtId="170" fontId="8" fillId="0" borderId="4" xfId="6" applyNumberFormat="1" applyFont="1" applyBorder="1" applyAlignment="1">
      <alignment horizontal="right" vertical="top" wrapText="1"/>
    </xf>
    <xf numFmtId="170" fontId="8" fillId="0" borderId="4" xfId="6" applyNumberFormat="1" applyFont="1" applyBorder="1" applyAlignment="1">
      <alignment horizontal="right" vertical="top"/>
    </xf>
    <xf numFmtId="170" fontId="5" fillId="0" borderId="4" xfId="6" applyNumberFormat="1" applyFont="1" applyBorder="1" applyAlignment="1">
      <alignment horizontal="right" vertical="top" wrapText="1"/>
    </xf>
    <xf numFmtId="170" fontId="5" fillId="0" borderId="4" xfId="6" applyNumberFormat="1" applyFont="1" applyBorder="1" applyAlignment="1">
      <alignment horizontal="right" vertical="top"/>
    </xf>
    <xf numFmtId="170" fontId="23" fillId="0" borderId="4" xfId="0" applyNumberFormat="1" applyFont="1" applyBorder="1" applyAlignment="1" applyProtection="1">
      <alignment horizontal="center" vertical="top" wrapText="1"/>
    </xf>
    <xf numFmtId="170" fontId="23" fillId="0" borderId="4" xfId="0" applyNumberFormat="1" applyFont="1" applyFill="1" applyBorder="1" applyAlignment="1" applyProtection="1">
      <alignment horizontal="center" vertical="center" wrapText="1"/>
    </xf>
    <xf numFmtId="170" fontId="23" fillId="0" borderId="4" xfId="9" applyNumberFormat="1" applyFont="1" applyBorder="1" applyAlignment="1" applyProtection="1">
      <alignment horizontal="center" vertical="top" wrapText="1"/>
    </xf>
    <xf numFmtId="170" fontId="23" fillId="0" borderId="4" xfId="9" applyNumberFormat="1" applyFont="1" applyFill="1" applyBorder="1" applyAlignment="1" applyProtection="1">
      <alignment horizontal="center" vertical="center" wrapText="1"/>
    </xf>
    <xf numFmtId="170" fontId="10" fillId="0" borderId="8" xfId="0" applyNumberFormat="1" applyFont="1" applyBorder="1" applyAlignment="1">
      <alignment horizontal="center" vertical="top" wrapText="1"/>
    </xf>
    <xf numFmtId="170" fontId="10" fillId="0" borderId="23" xfId="0" applyNumberFormat="1" applyFont="1" applyBorder="1" applyAlignment="1">
      <alignment horizontal="center" vertical="top" wrapText="1"/>
    </xf>
    <xf numFmtId="170" fontId="10" fillId="0" borderId="24" xfId="0" applyNumberFormat="1" applyFont="1" applyBorder="1" applyAlignment="1">
      <alignment horizontal="center" vertical="top" wrapText="1"/>
    </xf>
    <xf numFmtId="170" fontId="10" fillId="0" borderId="5" xfId="0" applyNumberFormat="1" applyFont="1" applyBorder="1" applyAlignment="1">
      <alignment horizontal="center" vertical="top" wrapText="1"/>
    </xf>
    <xf numFmtId="170" fontId="10" fillId="0" borderId="11" xfId="0" applyNumberFormat="1" applyFont="1" applyBorder="1" applyAlignment="1">
      <alignment horizontal="center" vertical="top" wrapText="1"/>
    </xf>
    <xf numFmtId="170" fontId="8" fillId="0" borderId="4" xfId="6" applyNumberFormat="1" applyFont="1" applyBorder="1" applyAlignment="1">
      <alignment horizontal="center"/>
    </xf>
    <xf numFmtId="0" fontId="6" fillId="5" borderId="13" xfId="0" applyFont="1" applyFill="1" applyBorder="1" applyAlignment="1">
      <alignment horizontal="left" vertical="top" wrapText="1"/>
    </xf>
    <xf numFmtId="170" fontId="8" fillId="5" borderId="4" xfId="12" applyNumberFormat="1" applyFont="1" applyFill="1" applyBorder="1" applyAlignment="1" applyProtection="1">
      <alignment horizontal="right"/>
      <protection hidden="1"/>
    </xf>
    <xf numFmtId="169" fontId="8" fillId="5" borderId="4" xfId="12" applyNumberFormat="1" applyFont="1" applyFill="1" applyBorder="1" applyAlignment="1" applyProtection="1">
      <alignment horizontal="right"/>
      <protection hidden="1"/>
    </xf>
    <xf numFmtId="170" fontId="18" fillId="5" borderId="4" xfId="12" applyNumberFormat="1" applyFont="1" applyFill="1" applyBorder="1" applyAlignment="1" applyProtection="1">
      <alignment horizontal="right"/>
      <protection hidden="1"/>
    </xf>
    <xf numFmtId="0" fontId="34" fillId="0" borderId="25" xfId="0" applyFont="1" applyBorder="1" applyAlignment="1">
      <alignment horizontal="center" vertical="center" wrapText="1"/>
    </xf>
    <xf numFmtId="171" fontId="10" fillId="4" borderId="4" xfId="16" applyNumberFormat="1" applyFont="1" applyFill="1" applyBorder="1" applyAlignment="1">
      <alignment horizontal="center"/>
    </xf>
    <xf numFmtId="171" fontId="10" fillId="0" borderId="24" xfId="0" applyNumberFormat="1" applyFont="1" applyBorder="1" applyAlignment="1">
      <alignment horizontal="center" vertical="top" wrapText="1"/>
    </xf>
    <xf numFmtId="171" fontId="10" fillId="0" borderId="5" xfId="0" applyNumberFormat="1" applyFont="1" applyBorder="1" applyAlignment="1">
      <alignment horizontal="center" vertical="top" wrapText="1"/>
    </xf>
    <xf numFmtId="171" fontId="10" fillId="0" borderId="11" xfId="0" applyNumberFormat="1" applyFont="1" applyBorder="1" applyAlignment="1">
      <alignment horizontal="center" vertical="top" wrapText="1"/>
    </xf>
    <xf numFmtId="0" fontId="36" fillId="0" borderId="2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5" fillId="0" borderId="1" xfId="1" applyNumberFormat="1" applyFont="1" applyAlignment="1" applyProtection="1">
      <alignment wrapText="1"/>
    </xf>
    <xf numFmtId="0" fontId="25" fillId="5" borderId="2" xfId="2" applyNumberFormat="1" applyFont="1" applyFill="1" applyProtection="1">
      <alignment horizontal="left" wrapText="1"/>
    </xf>
    <xf numFmtId="49" fontId="38" fillId="0" borderId="3" xfId="3" applyNumberFormat="1" applyFont="1" applyAlignment="1" applyProtection="1">
      <alignment horizontal="left" wrapText="1"/>
    </xf>
    <xf numFmtId="49" fontId="38" fillId="5" borderId="3" xfId="3" applyNumberFormat="1" applyFont="1" applyFill="1" applyAlignment="1" applyProtection="1">
      <alignment horizontal="left" wrapText="1"/>
    </xf>
    <xf numFmtId="0" fontId="25" fillId="4" borderId="2" xfId="2" applyNumberFormat="1" applyFont="1" applyFill="1" applyProtection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0" fillId="0" borderId="13" xfId="0" applyBorder="1" applyAlignment="1">
      <alignment vertical="top"/>
    </xf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8" fillId="0" borderId="19" xfId="6" applyNumberFormat="1" applyFont="1" applyBorder="1" applyAlignment="1">
      <alignment horizontal="center" vertical="top" wrapText="1"/>
    </xf>
    <xf numFmtId="49" fontId="8" fillId="0" borderId="14" xfId="6" applyNumberFormat="1" applyFont="1" applyBorder="1" applyAlignment="1">
      <alignment horizontal="center" vertical="top" wrapText="1"/>
    </xf>
    <xf numFmtId="2" fontId="8" fillId="0" borderId="4" xfId="6" applyNumberFormat="1" applyFont="1" applyBorder="1" applyAlignment="1">
      <alignment horizontal="center" vertical="top" wrapText="1"/>
    </xf>
    <xf numFmtId="0" fontId="8" fillId="0" borderId="19" xfId="6" applyFont="1" applyBorder="1" applyAlignment="1">
      <alignment horizontal="center" vertical="top" wrapText="1"/>
    </xf>
    <xf numFmtId="0" fontId="8" fillId="0" borderId="14" xfId="6" applyFont="1" applyBorder="1" applyAlignment="1">
      <alignment horizontal="center" vertical="top" wrapText="1"/>
    </xf>
    <xf numFmtId="0" fontId="4" fillId="0" borderId="0" xfId="6" applyFont="1" applyAlignment="1">
      <alignment horizontal="left" vertical="top" wrapText="1"/>
    </xf>
    <xf numFmtId="49" fontId="5" fillId="0" borderId="0" xfId="6" applyNumberFormat="1" applyFont="1" applyAlignment="1">
      <alignment horizontal="center" wrapText="1"/>
    </xf>
    <xf numFmtId="0" fontId="8" fillId="0" borderId="0" xfId="6" applyFont="1" applyAlignment="1">
      <alignment horizontal="left" wrapText="1"/>
    </xf>
    <xf numFmtId="49" fontId="8" fillId="0" borderId="4" xfId="6" applyNumberFormat="1" applyFont="1" applyBorder="1" applyAlignment="1">
      <alignment horizontal="center" vertical="top" wrapText="1"/>
    </xf>
    <xf numFmtId="0" fontId="25" fillId="0" borderId="15" xfId="9" applyFont="1" applyBorder="1" applyAlignment="1">
      <alignment horizontal="center"/>
    </xf>
    <xf numFmtId="0" fontId="25" fillId="0" borderId="26" xfId="9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4" xfId="0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/>
    <xf numFmtId="0" fontId="5" fillId="0" borderId="25" xfId="0" applyFont="1" applyBorder="1" applyAlignment="1"/>
    <xf numFmtId="0" fontId="5" fillId="0" borderId="12" xfId="0" applyFont="1" applyBorder="1" applyAlignment="1"/>
    <xf numFmtId="0" fontId="8" fillId="0" borderId="13" xfId="0" applyFont="1" applyBorder="1" applyAlignment="1"/>
    <xf numFmtId="0" fontId="8" fillId="0" borderId="25" xfId="0" applyFont="1" applyBorder="1" applyAlignment="1"/>
    <xf numFmtId="0" fontId="8" fillId="0" borderId="12" xfId="0" applyFont="1" applyBorder="1" applyAlignment="1"/>
    <xf numFmtId="0" fontId="8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0" xfId="0" applyNumberFormat="1" applyFont="1" applyFill="1" applyAlignment="1" applyProtection="1">
      <alignment horizontal="left"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12" applyNumberFormat="1" applyFont="1" applyFill="1" applyAlignment="1" applyProtection="1">
      <alignment horizontal="center" vertical="center" wrapText="1"/>
      <protection hidden="1"/>
    </xf>
    <xf numFmtId="0" fontId="13" fillId="0" borderId="0" xfId="0" applyFont="1" applyFill="1" applyAlignment="1">
      <alignment vertical="center"/>
    </xf>
    <xf numFmtId="0" fontId="8" fillId="0" borderId="15" xfId="12" applyFont="1" applyFill="1" applyBorder="1" applyAlignment="1">
      <alignment horizontal="right"/>
    </xf>
    <xf numFmtId="0" fontId="0" fillId="0" borderId="15" xfId="0" applyBorder="1" applyAlignment="1"/>
    <xf numFmtId="0" fontId="8" fillId="0" borderId="19" xfId="6" applyFont="1" applyBorder="1" applyAlignment="1">
      <alignment horizontal="left" vertical="top" wrapText="1"/>
    </xf>
    <xf numFmtId="0" fontId="8" fillId="0" borderId="14" xfId="6" applyFont="1" applyBorder="1" applyAlignment="1">
      <alignment horizontal="left" vertical="top" wrapText="1"/>
    </xf>
    <xf numFmtId="0" fontId="5" fillId="0" borderId="0" xfId="14" applyNumberFormat="1" applyFont="1" applyFill="1" applyAlignment="1" applyProtection="1">
      <alignment horizontal="center" vertical="center" wrapText="1"/>
      <protection hidden="1"/>
    </xf>
    <xf numFmtId="0" fontId="16" fillId="0" borderId="0" xfId="14" applyNumberFormat="1" applyFont="1" applyFill="1" applyAlignment="1" applyProtection="1">
      <alignment horizontal="center" vertical="center" wrapText="1"/>
      <protection hidden="1"/>
    </xf>
    <xf numFmtId="0" fontId="4" fillId="0" borderId="15" xfId="14" applyNumberFormat="1" applyFont="1" applyFill="1" applyBorder="1" applyAlignment="1" applyProtection="1">
      <alignment horizontal="right"/>
      <protection hidden="1"/>
    </xf>
    <xf numFmtId="0" fontId="1" fillId="0" borderId="15" xfId="0" applyFont="1" applyBorder="1" applyAlignment="1"/>
    <xf numFmtId="0" fontId="8" fillId="0" borderId="27" xfId="6" applyFont="1" applyBorder="1" applyAlignment="1">
      <alignment horizontal="center" vertical="top" wrapText="1"/>
    </xf>
    <xf numFmtId="0" fontId="8" fillId="0" borderId="28" xfId="6" applyFont="1" applyBorder="1" applyAlignment="1">
      <alignment horizontal="center" vertical="top" wrapText="1"/>
    </xf>
    <xf numFmtId="0" fontId="8" fillId="0" borderId="29" xfId="6" applyFont="1" applyBorder="1" applyAlignment="1">
      <alignment horizontal="center" vertical="top" wrapText="1"/>
    </xf>
    <xf numFmtId="0" fontId="8" fillId="0" borderId="30" xfId="6" applyFont="1" applyBorder="1" applyAlignment="1">
      <alignment horizontal="center" vertical="top" wrapText="1"/>
    </xf>
    <xf numFmtId="0" fontId="22" fillId="0" borderId="0" xfId="0" applyFont="1" applyFill="1" applyAlignment="1" applyProtection="1">
      <alignment horizontal="center" vertical="center" wrapText="1"/>
    </xf>
    <xf numFmtId="0" fontId="0" fillId="0" borderId="0" xfId="0" applyAlignment="1"/>
    <xf numFmtId="0" fontId="23" fillId="0" borderId="0" xfId="0" applyFont="1" applyFill="1" applyBorder="1" applyAlignment="1" applyProtection="1">
      <alignment horizontal="right" vertical="center" wrapText="1"/>
    </xf>
    <xf numFmtId="0" fontId="1" fillId="0" borderId="15" xfId="0" applyFont="1" applyBorder="1" applyAlignment="1">
      <alignment horizontal="right"/>
    </xf>
    <xf numFmtId="0" fontId="8" fillId="0" borderId="4" xfId="0" applyFont="1" applyBorder="1" applyAlignment="1" applyProtection="1">
      <alignment horizontal="center" wrapText="1"/>
    </xf>
    <xf numFmtId="0" fontId="8" fillId="0" borderId="4" xfId="0" applyFont="1" applyBorder="1" applyAlignment="1">
      <alignment horizontal="center" wrapText="1"/>
    </xf>
    <xf numFmtId="0" fontId="23" fillId="0" borderId="19" xfId="0" applyNumberFormat="1" applyFont="1" applyBorder="1" applyAlignment="1" applyProtection="1">
      <alignment horizontal="center" vertical="top" wrapText="1"/>
    </xf>
    <xf numFmtId="0" fontId="23" fillId="0" borderId="14" xfId="0" applyNumberFormat="1" applyFont="1" applyBorder="1" applyAlignment="1" applyProtection="1">
      <alignment horizontal="center" vertical="top" wrapText="1"/>
    </xf>
    <xf numFmtId="0" fontId="23" fillId="0" borderId="19" xfId="0" applyFont="1" applyFill="1" applyBorder="1" applyAlignment="1" applyProtection="1">
      <alignment horizontal="center" vertical="top" wrapText="1"/>
    </xf>
    <xf numFmtId="0" fontId="23" fillId="0" borderId="14" xfId="0" applyFont="1" applyFill="1" applyBorder="1" applyAlignment="1" applyProtection="1">
      <alignment horizontal="center" vertical="top" wrapText="1"/>
    </xf>
    <xf numFmtId="0" fontId="0" fillId="0" borderId="0" xfId="0" applyFill="1" applyAlignment="1"/>
    <xf numFmtId="0" fontId="23" fillId="0" borderId="15" xfId="0" applyFont="1" applyFill="1" applyBorder="1" applyAlignment="1" applyProtection="1">
      <alignment horizontal="right" vertical="center" wrapText="1"/>
    </xf>
    <xf numFmtId="0" fontId="23" fillId="0" borderId="4" xfId="9" applyNumberFormat="1" applyFont="1" applyBorder="1" applyAlignment="1" applyProtection="1">
      <alignment horizontal="center" vertical="center" wrapText="1"/>
    </xf>
    <xf numFmtId="0" fontId="23" fillId="0" borderId="13" xfId="9" applyFont="1" applyFill="1" applyBorder="1" applyAlignment="1" applyProtection="1">
      <alignment horizontal="center" vertical="center" wrapText="1"/>
    </xf>
    <xf numFmtId="0" fontId="23" fillId="0" borderId="12" xfId="9" applyFont="1" applyFill="1" applyBorder="1" applyAlignment="1" applyProtection="1">
      <alignment horizontal="center" vertical="center" wrapText="1"/>
    </xf>
    <xf numFmtId="0" fontId="23" fillId="0" borderId="13" xfId="9" applyNumberFormat="1" applyFont="1" applyFill="1" applyBorder="1" applyAlignment="1" applyProtection="1">
      <alignment horizontal="center" vertical="center" wrapText="1"/>
    </xf>
    <xf numFmtId="0" fontId="23" fillId="0" borderId="12" xfId="9" applyNumberFormat="1" applyFont="1" applyFill="1" applyBorder="1" applyAlignment="1" applyProtection="1">
      <alignment horizontal="center" vertical="center" wrapText="1"/>
    </xf>
    <xf numFmtId="0" fontId="25" fillId="0" borderId="0" xfId="9" applyFont="1" applyBorder="1" applyAlignment="1">
      <alignment horizontal="center"/>
    </xf>
    <xf numFmtId="0" fontId="22" fillId="0" borderId="0" xfId="9" applyFont="1" applyFill="1" applyAlignment="1" applyProtection="1">
      <alignment horizontal="center" vertical="center" wrapText="1"/>
    </xf>
    <xf numFmtId="0" fontId="39" fillId="0" borderId="0" xfId="9" applyAlignment="1"/>
    <xf numFmtId="0" fontId="23" fillId="0" borderId="0" xfId="9" applyFont="1" applyFill="1" applyBorder="1" applyAlignment="1" applyProtection="1">
      <alignment horizontal="right" vertical="center" wrapText="1"/>
    </xf>
    <xf numFmtId="0" fontId="1" fillId="0" borderId="15" xfId="9" applyFont="1" applyBorder="1" applyAlignment="1">
      <alignment horizontal="right"/>
    </xf>
    <xf numFmtId="0" fontId="8" fillId="0" borderId="4" xfId="9" applyFont="1" applyBorder="1" applyAlignment="1" applyProtection="1">
      <alignment horizontal="center" vertical="center" wrapText="1"/>
    </xf>
    <xf numFmtId="0" fontId="8" fillId="0" borderId="4" xfId="9" applyFont="1" applyBorder="1" applyAlignment="1">
      <alignment horizontal="center" vertical="center" wrapText="1"/>
    </xf>
    <xf numFmtId="0" fontId="23" fillId="0" borderId="19" xfId="9" applyNumberFormat="1" applyFont="1" applyBorder="1" applyAlignment="1" applyProtection="1">
      <alignment horizontal="center" vertical="center" wrapText="1"/>
    </xf>
    <xf numFmtId="0" fontId="23" fillId="0" borderId="14" xfId="9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10" fillId="0" borderId="0" xfId="0" applyFont="1" applyBorder="1" applyAlignment="1"/>
    <xf numFmtId="0" fontId="8" fillId="0" borderId="0" xfId="0" applyFont="1" applyAlignment="1">
      <alignment horizontal="left" wrapText="1"/>
    </xf>
    <xf numFmtId="0" fontId="10" fillId="0" borderId="5" xfId="0" applyFont="1" applyBorder="1" applyAlignment="1">
      <alignment vertical="top" wrapText="1"/>
    </xf>
    <xf numFmtId="171" fontId="10" fillId="0" borderId="7" xfId="0" applyNumberFormat="1" applyFont="1" applyBorder="1" applyAlignment="1">
      <alignment horizontal="center" vertical="top" wrapText="1"/>
    </xf>
    <xf numFmtId="171" fontId="10" fillId="0" borderId="5" xfId="0" applyNumberFormat="1" applyFont="1" applyBorder="1" applyAlignment="1">
      <alignment horizontal="center" vertical="top" wrapText="1"/>
    </xf>
    <xf numFmtId="170" fontId="10" fillId="0" borderId="5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7" fillId="0" borderId="4" xfId="6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25" fillId="0" borderId="15" xfId="8" applyFont="1" applyBorder="1" applyAlignment="1">
      <alignment horizontal="center"/>
    </xf>
    <xf numFmtId="0" fontId="25" fillId="0" borderId="0" xfId="8" applyFont="1" applyBorder="1" applyAlignment="1">
      <alignment horizontal="left"/>
    </xf>
    <xf numFmtId="0" fontId="25" fillId="0" borderId="26" xfId="8" applyFont="1" applyBorder="1" applyAlignment="1">
      <alignment horizontal="center"/>
    </xf>
    <xf numFmtId="0" fontId="5" fillId="0" borderId="0" xfId="6" applyFont="1" applyBorder="1" applyAlignment="1">
      <alignment horizontal="center" wrapText="1"/>
    </xf>
    <xf numFmtId="0" fontId="27" fillId="0" borderId="19" xfId="6" applyFont="1" applyBorder="1" applyAlignment="1">
      <alignment horizontal="center" vertical="center"/>
    </xf>
    <xf numFmtId="0" fontId="27" fillId="0" borderId="14" xfId="6" applyFont="1" applyBorder="1" applyAlignment="1">
      <alignment horizontal="center" vertical="center"/>
    </xf>
    <xf numFmtId="0" fontId="27" fillId="0" borderId="19" xfId="6" applyFont="1" applyBorder="1" applyAlignment="1">
      <alignment horizontal="center" vertical="top"/>
    </xf>
    <xf numFmtId="0" fontId="27" fillId="0" borderId="14" xfId="6" applyFont="1" applyBorder="1" applyAlignment="1">
      <alignment horizontal="center" vertical="top"/>
    </xf>
    <xf numFmtId="0" fontId="27" fillId="0" borderId="19" xfId="6" applyFont="1" applyBorder="1" applyAlignment="1">
      <alignment horizontal="center" vertical="top" wrapText="1"/>
    </xf>
    <xf numFmtId="0" fontId="27" fillId="0" borderId="14" xfId="6" applyFont="1" applyBorder="1" applyAlignment="1">
      <alignment horizontal="center" vertical="top" wrapText="1"/>
    </xf>
    <xf numFmtId="0" fontId="28" fillId="0" borderId="26" xfId="8" applyFont="1" applyBorder="1" applyAlignment="1">
      <alignment horizontal="center"/>
    </xf>
    <xf numFmtId="0" fontId="29" fillId="0" borderId="0" xfId="8" applyFont="1" applyAlignment="1">
      <alignment horizontal="center"/>
    </xf>
    <xf numFmtId="0" fontId="28" fillId="0" borderId="13" xfId="8" applyFont="1" applyBorder="1" applyAlignment="1">
      <alignment horizontal="center" wrapText="1"/>
    </xf>
    <xf numFmtId="0" fontId="28" fillId="0" borderId="12" xfId="8" applyFont="1" applyBorder="1" applyAlignment="1">
      <alignment horizontal="center" wrapText="1"/>
    </xf>
    <xf numFmtId="0" fontId="28" fillId="0" borderId="0" xfId="8" applyFont="1" applyAlignment="1">
      <alignment horizontal="right"/>
    </xf>
    <xf numFmtId="0" fontId="28" fillId="0" borderId="15" xfId="8" applyFont="1" applyBorder="1" applyAlignment="1">
      <alignment horizontal="center"/>
    </xf>
    <xf numFmtId="49" fontId="28" fillId="0" borderId="13" xfId="8" applyNumberFormat="1" applyFont="1" applyBorder="1" applyAlignment="1">
      <alignment horizontal="center" wrapText="1"/>
    </xf>
    <xf numFmtId="49" fontId="28" fillId="0" borderId="12" xfId="8" applyNumberFormat="1" applyFont="1" applyBorder="1" applyAlignment="1">
      <alignment horizontal="center" wrapText="1"/>
    </xf>
    <xf numFmtId="4" fontId="28" fillId="0" borderId="13" xfId="8" applyNumberFormat="1" applyFont="1" applyBorder="1" applyAlignment="1">
      <alignment horizontal="center" wrapText="1"/>
    </xf>
    <xf numFmtId="4" fontId="28" fillId="0" borderId="12" xfId="8" applyNumberFormat="1" applyFont="1" applyBorder="1" applyAlignment="1">
      <alignment horizontal="center" wrapText="1"/>
    </xf>
    <xf numFmtId="0" fontId="5" fillId="0" borderId="3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2" fillId="0" borderId="0" xfId="7" applyFont="1" applyAlignment="1">
      <alignment horizontal="center" vertical="top" wrapText="1"/>
    </xf>
  </cellXfs>
  <cellStyles count="17">
    <cellStyle name="xl30" xfId="1"/>
    <cellStyle name="xl70" xfId="2"/>
    <cellStyle name="xl79" xfId="3"/>
    <cellStyle name="Гиперссылка" xfId="4" builtinId="8"/>
    <cellStyle name="Обычный" xfId="0" builtinId="0"/>
    <cellStyle name="Обычный 2" xfId="5"/>
    <cellStyle name="Обычный 2 2" xfId="6"/>
    <cellStyle name="Обычный 2 3" xfId="7"/>
    <cellStyle name="Обычный 3" xfId="8"/>
    <cellStyle name="Обычный 4" xfId="9"/>
    <cellStyle name="Обычный_tmp" xfId="10"/>
    <cellStyle name="Обычный_tmp 2" xfId="11"/>
    <cellStyle name="Обычный_Tmp2" xfId="12"/>
    <cellStyle name="Обычный_Tmp2 2" xfId="13"/>
    <cellStyle name="Обычный_Tmp3" xfId="14"/>
    <cellStyle name="Обычный_Tmp3 2" xfId="15"/>
    <cellStyle name="Обычный_Лист3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M1000"/>
  <sheetViews>
    <sheetView workbookViewId="0">
      <selection activeCell="B23" sqref="B23"/>
    </sheetView>
  </sheetViews>
  <sheetFormatPr defaultRowHeight="12.75"/>
  <cols>
    <col min="1" max="1" width="17.42578125" customWidth="1"/>
    <col min="2" max="2" width="16.28515625" style="1" customWidth="1"/>
    <col min="4" max="4" width="9.7109375" customWidth="1"/>
    <col min="7" max="7" width="17" customWidth="1"/>
    <col min="8" max="8" width="7.5703125" customWidth="1"/>
    <col min="11" max="11" width="12.7109375" customWidth="1"/>
    <col min="12" max="12" width="13.7109375" customWidth="1"/>
    <col min="13" max="13" width="12.85546875" customWidth="1"/>
    <col min="20" max="20" width="12.28515625" customWidth="1"/>
    <col min="21" max="21" width="10.140625" customWidth="1"/>
    <col min="22" max="22" width="12.28515625" customWidth="1"/>
    <col min="24" max="24" width="16" customWidth="1"/>
  </cols>
  <sheetData>
    <row r="1" spans="1:39">
      <c r="A1" s="3" t="s">
        <v>323</v>
      </c>
      <c r="B1" s="4"/>
      <c r="D1" t="s">
        <v>329</v>
      </c>
      <c r="G1" t="s">
        <v>330</v>
      </c>
      <c r="I1" t="s">
        <v>331</v>
      </c>
      <c r="J1" t="s">
        <v>332</v>
      </c>
      <c r="K1" t="s">
        <v>341</v>
      </c>
      <c r="L1" t="s">
        <v>333</v>
      </c>
      <c r="M1" t="s">
        <v>308</v>
      </c>
      <c r="N1" t="s">
        <v>306</v>
      </c>
      <c r="O1" t="s">
        <v>334</v>
      </c>
      <c r="Q1" t="s">
        <v>335</v>
      </c>
      <c r="R1" t="s">
        <v>331</v>
      </c>
      <c r="S1" t="s">
        <v>332</v>
      </c>
      <c r="T1" t="s">
        <v>336</v>
      </c>
      <c r="U1" t="s">
        <v>337</v>
      </c>
      <c r="V1" t="s">
        <v>338</v>
      </c>
      <c r="W1" t="s">
        <v>339</v>
      </c>
      <c r="X1" t="s">
        <v>310</v>
      </c>
      <c r="Y1" t="s">
        <v>369</v>
      </c>
      <c r="AK1" t="s">
        <v>374</v>
      </c>
    </row>
    <row r="2" spans="1:39">
      <c r="A2" s="3" t="s">
        <v>324</v>
      </c>
      <c r="B2" s="4" t="s">
        <v>382</v>
      </c>
      <c r="G2" t="s">
        <v>390</v>
      </c>
      <c r="H2">
        <v>4</v>
      </c>
      <c r="I2">
        <v>1</v>
      </c>
      <c r="J2" t="s">
        <v>391</v>
      </c>
      <c r="K2">
        <v>24</v>
      </c>
      <c r="Q2">
        <v>1</v>
      </c>
      <c r="R2">
        <v>1</v>
      </c>
      <c r="S2" t="s">
        <v>395</v>
      </c>
      <c r="V2">
        <v>0</v>
      </c>
      <c r="W2">
        <v>1</v>
      </c>
      <c r="X2" s="9">
        <v>1</v>
      </c>
      <c r="Y2">
        <v>0</v>
      </c>
      <c r="Z2">
        <v>0</v>
      </c>
      <c r="AA2">
        <v>1</v>
      </c>
      <c r="AB2">
        <v>1</v>
      </c>
      <c r="AL2">
        <v>0</v>
      </c>
      <c r="AM2">
        <v>14483420</v>
      </c>
    </row>
    <row r="3" spans="1:39">
      <c r="A3" s="3" t="s">
        <v>361</v>
      </c>
      <c r="B3" s="4" t="s">
        <v>383</v>
      </c>
      <c r="I3">
        <v>2</v>
      </c>
      <c r="J3" t="s">
        <v>392</v>
      </c>
      <c r="K3">
        <v>28</v>
      </c>
      <c r="Q3">
        <v>1</v>
      </c>
      <c r="R3">
        <v>2</v>
      </c>
      <c r="S3" t="s">
        <v>396</v>
      </c>
      <c r="V3">
        <v>0</v>
      </c>
      <c r="W3">
        <v>1</v>
      </c>
      <c r="X3" s="9">
        <v>0</v>
      </c>
      <c r="Y3">
        <v>0</v>
      </c>
      <c r="Z3">
        <v>0</v>
      </c>
      <c r="AA3">
        <v>1</v>
      </c>
      <c r="AB3">
        <v>1</v>
      </c>
      <c r="AL3">
        <v>-16777216</v>
      </c>
      <c r="AM3">
        <v>-2293796</v>
      </c>
    </row>
    <row r="4" spans="1:39">
      <c r="A4" s="3" t="s">
        <v>365</v>
      </c>
      <c r="B4" s="4" t="s">
        <v>384</v>
      </c>
      <c r="I4">
        <v>3</v>
      </c>
      <c r="J4" t="s">
        <v>393</v>
      </c>
      <c r="K4">
        <v>24</v>
      </c>
      <c r="Q4">
        <v>1</v>
      </c>
      <c r="R4">
        <v>3</v>
      </c>
      <c r="S4" t="s">
        <v>397</v>
      </c>
      <c r="V4">
        <v>0</v>
      </c>
      <c r="W4">
        <v>1</v>
      </c>
      <c r="X4" s="9">
        <v>2</v>
      </c>
      <c r="Y4">
        <v>0</v>
      </c>
      <c r="Z4">
        <v>0</v>
      </c>
      <c r="AA4">
        <v>1</v>
      </c>
      <c r="AB4">
        <v>1</v>
      </c>
    </row>
    <row r="5" spans="1:39">
      <c r="A5" s="3" t="s">
        <v>325</v>
      </c>
      <c r="B5" s="4" t="s">
        <v>385</v>
      </c>
      <c r="I5">
        <v>4</v>
      </c>
      <c r="J5" t="s">
        <v>394</v>
      </c>
      <c r="K5">
        <v>9</v>
      </c>
      <c r="Q5">
        <v>1</v>
      </c>
      <c r="R5">
        <v>4</v>
      </c>
      <c r="S5" t="s">
        <v>398</v>
      </c>
      <c r="V5">
        <v>0</v>
      </c>
      <c r="W5">
        <v>1</v>
      </c>
      <c r="X5" s="9">
        <v>3</v>
      </c>
      <c r="Y5">
        <v>0</v>
      </c>
      <c r="Z5">
        <v>1</v>
      </c>
      <c r="AA5">
        <v>1</v>
      </c>
      <c r="AB5">
        <v>1</v>
      </c>
    </row>
    <row r="6" spans="1:39">
      <c r="A6" s="3" t="s">
        <v>326</v>
      </c>
      <c r="B6" s="4" t="s">
        <v>386</v>
      </c>
      <c r="Q6">
        <v>1</v>
      </c>
      <c r="R6">
        <v>5</v>
      </c>
      <c r="S6" t="s">
        <v>399</v>
      </c>
      <c r="V6">
        <v>2</v>
      </c>
      <c r="W6">
        <v>0</v>
      </c>
      <c r="X6" s="9">
        <v>4</v>
      </c>
      <c r="Y6">
        <v>0</v>
      </c>
      <c r="Z6">
        <v>0</v>
      </c>
      <c r="AA6">
        <v>0</v>
      </c>
      <c r="AB6">
        <v>1</v>
      </c>
    </row>
    <row r="7" spans="1:39">
      <c r="A7" s="3" t="s">
        <v>327</v>
      </c>
      <c r="B7" s="4" t="s">
        <v>387</v>
      </c>
      <c r="Q7">
        <v>1</v>
      </c>
      <c r="R7">
        <v>6</v>
      </c>
      <c r="S7" t="s">
        <v>400</v>
      </c>
      <c r="V7">
        <v>2</v>
      </c>
      <c r="W7">
        <v>0</v>
      </c>
      <c r="X7" s="9">
        <v>5</v>
      </c>
      <c r="Y7">
        <v>0</v>
      </c>
      <c r="Z7">
        <v>0</v>
      </c>
      <c r="AA7">
        <v>0</v>
      </c>
      <c r="AB7">
        <v>1</v>
      </c>
    </row>
    <row r="8" spans="1:39">
      <c r="A8" s="3" t="s">
        <v>328</v>
      </c>
      <c r="B8" s="4" t="s">
        <v>388</v>
      </c>
      <c r="Q8">
        <v>1</v>
      </c>
      <c r="R8">
        <v>7</v>
      </c>
      <c r="S8" t="s">
        <v>401</v>
      </c>
      <c r="V8">
        <v>2</v>
      </c>
      <c r="W8">
        <v>0</v>
      </c>
      <c r="X8" s="9">
        <v>6</v>
      </c>
      <c r="Y8">
        <v>0</v>
      </c>
      <c r="Z8">
        <v>0</v>
      </c>
      <c r="AA8">
        <v>0</v>
      </c>
      <c r="AB8">
        <v>1</v>
      </c>
    </row>
    <row r="9" spans="1:39">
      <c r="A9" s="3" t="s">
        <v>358</v>
      </c>
      <c r="B9" s="7">
        <v>2013</v>
      </c>
      <c r="Q9">
        <v>1</v>
      </c>
      <c r="R9">
        <v>8</v>
      </c>
      <c r="S9" t="s">
        <v>402</v>
      </c>
      <c r="V9">
        <v>2</v>
      </c>
      <c r="W9">
        <v>0</v>
      </c>
      <c r="X9" s="9">
        <v>7</v>
      </c>
      <c r="Y9">
        <v>0</v>
      </c>
      <c r="Z9">
        <v>0</v>
      </c>
      <c r="AA9">
        <v>0</v>
      </c>
      <c r="AB9">
        <v>1</v>
      </c>
    </row>
    <row r="10" spans="1:39">
      <c r="A10" s="3" t="s">
        <v>359</v>
      </c>
      <c r="B10" s="7" t="s">
        <v>311</v>
      </c>
      <c r="Q10">
        <v>1</v>
      </c>
      <c r="R10">
        <v>9</v>
      </c>
      <c r="S10" t="s">
        <v>403</v>
      </c>
      <c r="V10">
        <v>2</v>
      </c>
      <c r="W10">
        <v>0</v>
      </c>
      <c r="X10" s="9">
        <v>8</v>
      </c>
      <c r="Y10">
        <v>0</v>
      </c>
      <c r="Z10">
        <v>0</v>
      </c>
      <c r="AA10">
        <v>0</v>
      </c>
      <c r="AB10">
        <v>1</v>
      </c>
    </row>
    <row r="11" spans="1:39">
      <c r="A11" s="3" t="s">
        <v>360</v>
      </c>
      <c r="B11" s="7" t="s">
        <v>311</v>
      </c>
      <c r="Q11">
        <v>1</v>
      </c>
      <c r="R11">
        <v>10</v>
      </c>
      <c r="S11" t="s">
        <v>404</v>
      </c>
      <c r="V11">
        <v>2</v>
      </c>
      <c r="W11">
        <v>0</v>
      </c>
      <c r="X11" s="9">
        <v>9</v>
      </c>
      <c r="Y11">
        <v>0</v>
      </c>
      <c r="Z11">
        <v>0</v>
      </c>
      <c r="AA11">
        <v>0</v>
      </c>
      <c r="AB11">
        <v>1</v>
      </c>
    </row>
    <row r="12" spans="1:39">
      <c r="A12" s="3" t="s">
        <v>362</v>
      </c>
      <c r="B12" s="4" t="s">
        <v>389</v>
      </c>
      <c r="Q12">
        <v>1</v>
      </c>
      <c r="R12">
        <v>11</v>
      </c>
      <c r="S12" t="s">
        <v>405</v>
      </c>
      <c r="V12">
        <v>2</v>
      </c>
      <c r="W12">
        <v>0</v>
      </c>
      <c r="X12" s="9">
        <v>10</v>
      </c>
      <c r="Y12">
        <v>0</v>
      </c>
      <c r="Z12">
        <v>0</v>
      </c>
      <c r="AA12">
        <v>0</v>
      </c>
      <c r="AB12">
        <v>1</v>
      </c>
    </row>
    <row r="13" spans="1:39">
      <c r="A13" s="3" t="s">
        <v>363</v>
      </c>
      <c r="B13" s="4">
        <v>1</v>
      </c>
      <c r="Q13">
        <v>1</v>
      </c>
      <c r="R13">
        <v>12</v>
      </c>
      <c r="S13" t="s">
        <v>406</v>
      </c>
      <c r="V13">
        <v>2</v>
      </c>
      <c r="W13">
        <v>0</v>
      </c>
      <c r="X13" s="9">
        <v>11</v>
      </c>
      <c r="Y13">
        <v>0</v>
      </c>
      <c r="Z13">
        <v>0</v>
      </c>
      <c r="AA13">
        <v>0</v>
      </c>
      <c r="AB13">
        <v>1</v>
      </c>
    </row>
    <row r="14" spans="1:39">
      <c r="A14" s="3" t="s">
        <v>364</v>
      </c>
      <c r="B14" s="4" t="s">
        <v>311</v>
      </c>
      <c r="Q14">
        <v>1</v>
      </c>
      <c r="R14">
        <v>13</v>
      </c>
      <c r="S14" t="s">
        <v>407</v>
      </c>
      <c r="V14">
        <v>2</v>
      </c>
      <c r="W14">
        <v>0</v>
      </c>
      <c r="X14" s="9">
        <v>12</v>
      </c>
      <c r="Y14">
        <v>0</v>
      </c>
      <c r="Z14">
        <v>0</v>
      </c>
      <c r="AA14">
        <v>0</v>
      </c>
      <c r="AB14">
        <v>1</v>
      </c>
    </row>
    <row r="15" spans="1:39">
      <c r="A15" s="3" t="s">
        <v>366</v>
      </c>
      <c r="B15" s="1" t="s">
        <v>309</v>
      </c>
      <c r="Q15">
        <v>1</v>
      </c>
      <c r="R15">
        <v>14</v>
      </c>
      <c r="S15" t="s">
        <v>408</v>
      </c>
      <c r="V15">
        <v>2</v>
      </c>
      <c r="W15">
        <v>0</v>
      </c>
      <c r="X15" s="9">
        <v>13</v>
      </c>
      <c r="Y15">
        <v>0</v>
      </c>
      <c r="Z15">
        <v>0</v>
      </c>
      <c r="AA15">
        <v>0</v>
      </c>
      <c r="AB15">
        <v>1</v>
      </c>
    </row>
    <row r="16" spans="1:39">
      <c r="A16" s="3" t="s">
        <v>367</v>
      </c>
      <c r="B16" s="1" t="s">
        <v>380</v>
      </c>
      <c r="Q16">
        <v>1</v>
      </c>
      <c r="R16">
        <v>15</v>
      </c>
      <c r="S16" t="s">
        <v>409</v>
      </c>
      <c r="V16">
        <v>2</v>
      </c>
      <c r="W16">
        <v>0</v>
      </c>
      <c r="X16" s="9">
        <v>14</v>
      </c>
      <c r="Y16">
        <v>0</v>
      </c>
      <c r="Z16">
        <v>0</v>
      </c>
      <c r="AA16">
        <v>0</v>
      </c>
      <c r="AB16">
        <v>1</v>
      </c>
    </row>
    <row r="17" spans="1:28">
      <c r="A17" s="3" t="s">
        <v>368</v>
      </c>
      <c r="B17" s="8" t="s">
        <v>381</v>
      </c>
      <c r="Q17">
        <v>1</v>
      </c>
      <c r="R17">
        <v>16</v>
      </c>
      <c r="S17" t="s">
        <v>410</v>
      </c>
      <c r="V17">
        <v>2</v>
      </c>
      <c r="W17">
        <v>0</v>
      </c>
      <c r="X17" s="9">
        <v>15</v>
      </c>
      <c r="Y17">
        <v>0</v>
      </c>
      <c r="Z17">
        <v>0</v>
      </c>
      <c r="AA17">
        <v>0</v>
      </c>
      <c r="AB17">
        <v>1</v>
      </c>
    </row>
    <row r="18" spans="1:28">
      <c r="A18" s="3" t="s">
        <v>307</v>
      </c>
      <c r="B18" s="1" t="s">
        <v>309</v>
      </c>
      <c r="Q18">
        <v>1</v>
      </c>
      <c r="R18">
        <v>17</v>
      </c>
      <c r="S18" t="s">
        <v>411</v>
      </c>
      <c r="V18">
        <v>2</v>
      </c>
      <c r="W18">
        <v>0</v>
      </c>
      <c r="X18" s="9">
        <v>16</v>
      </c>
      <c r="Y18">
        <v>0</v>
      </c>
      <c r="Z18">
        <v>0</v>
      </c>
      <c r="AA18">
        <v>0</v>
      </c>
      <c r="AB18">
        <v>1</v>
      </c>
    </row>
    <row r="19" spans="1:28">
      <c r="A19" s="3" t="s">
        <v>305</v>
      </c>
      <c r="B19" s="1" t="s">
        <v>311</v>
      </c>
      <c r="Q19">
        <v>1</v>
      </c>
      <c r="R19">
        <v>18</v>
      </c>
      <c r="S19" t="s">
        <v>412</v>
      </c>
      <c r="V19">
        <v>2</v>
      </c>
      <c r="W19">
        <v>0</v>
      </c>
      <c r="X19" s="9">
        <v>17</v>
      </c>
      <c r="Y19">
        <v>0</v>
      </c>
      <c r="Z19">
        <v>0</v>
      </c>
      <c r="AA19">
        <v>0</v>
      </c>
      <c r="AB19">
        <v>1</v>
      </c>
    </row>
    <row r="20" spans="1:28">
      <c r="A20" s="3" t="s">
        <v>370</v>
      </c>
      <c r="B20" s="1" t="s">
        <v>309</v>
      </c>
      <c r="Q20">
        <v>1</v>
      </c>
      <c r="R20">
        <v>19</v>
      </c>
      <c r="S20" t="s">
        <v>413</v>
      </c>
      <c r="V20">
        <v>2</v>
      </c>
      <c r="W20">
        <v>0</v>
      </c>
      <c r="X20" s="9">
        <v>18</v>
      </c>
      <c r="Y20">
        <v>0</v>
      </c>
      <c r="Z20">
        <v>0</v>
      </c>
      <c r="AA20">
        <v>0</v>
      </c>
      <c r="AB20">
        <v>1</v>
      </c>
    </row>
    <row r="21" spans="1:28">
      <c r="A21" s="3" t="s">
        <v>371</v>
      </c>
      <c r="B21" s="1" t="s">
        <v>309</v>
      </c>
      <c r="Q21">
        <v>1</v>
      </c>
      <c r="R21">
        <v>20</v>
      </c>
      <c r="S21" t="s">
        <v>414</v>
      </c>
      <c r="V21">
        <v>2</v>
      </c>
      <c r="W21">
        <v>0</v>
      </c>
      <c r="X21" s="9">
        <v>19</v>
      </c>
      <c r="Y21">
        <v>0</v>
      </c>
      <c r="Z21">
        <v>0</v>
      </c>
      <c r="AA21">
        <v>0</v>
      </c>
      <c r="AB21">
        <v>1</v>
      </c>
    </row>
    <row r="22" spans="1:28">
      <c r="A22" s="3" t="s">
        <v>372</v>
      </c>
      <c r="Q22">
        <v>1</v>
      </c>
      <c r="R22">
        <v>21</v>
      </c>
      <c r="S22" t="s">
        <v>415</v>
      </c>
      <c r="V22">
        <v>2</v>
      </c>
      <c r="W22">
        <v>0</v>
      </c>
      <c r="X22" s="9">
        <v>20</v>
      </c>
      <c r="Y22">
        <v>0</v>
      </c>
      <c r="Z22">
        <v>0</v>
      </c>
      <c r="AA22">
        <v>0</v>
      </c>
      <c r="AB22">
        <v>1</v>
      </c>
    </row>
    <row r="23" spans="1:28">
      <c r="A23" s="3" t="s">
        <v>373</v>
      </c>
      <c r="Q23">
        <v>1</v>
      </c>
      <c r="R23">
        <v>22</v>
      </c>
      <c r="S23" t="s">
        <v>416</v>
      </c>
      <c r="V23">
        <v>2</v>
      </c>
      <c r="W23">
        <v>0</v>
      </c>
      <c r="X23" s="9">
        <v>21</v>
      </c>
      <c r="Y23">
        <v>0</v>
      </c>
      <c r="Z23">
        <v>0</v>
      </c>
      <c r="AA23">
        <v>0</v>
      </c>
      <c r="AB23">
        <v>1</v>
      </c>
    </row>
    <row r="24" spans="1:28">
      <c r="A24" s="10" t="s">
        <v>376</v>
      </c>
      <c r="B24" s="1" t="b">
        <v>0</v>
      </c>
      <c r="Q24">
        <v>1</v>
      </c>
      <c r="R24">
        <v>23</v>
      </c>
      <c r="S24" t="s">
        <v>417</v>
      </c>
      <c r="V24">
        <v>2</v>
      </c>
      <c r="W24">
        <v>0</v>
      </c>
      <c r="X24" s="9">
        <v>22</v>
      </c>
      <c r="Y24">
        <v>0</v>
      </c>
      <c r="Z24">
        <v>0</v>
      </c>
      <c r="AA24">
        <v>0</v>
      </c>
      <c r="AB24">
        <v>1</v>
      </c>
    </row>
    <row r="25" spans="1:28">
      <c r="A25" s="10" t="s">
        <v>377</v>
      </c>
      <c r="B25" s="1" t="b">
        <v>0</v>
      </c>
      <c r="Q25">
        <v>1</v>
      </c>
      <c r="R25">
        <v>24</v>
      </c>
      <c r="S25" t="s">
        <v>418</v>
      </c>
      <c r="V25">
        <v>2</v>
      </c>
      <c r="W25">
        <v>0</v>
      </c>
      <c r="X25" s="9">
        <v>23</v>
      </c>
      <c r="Y25">
        <v>0</v>
      </c>
      <c r="Z25">
        <v>0</v>
      </c>
      <c r="AA25">
        <v>0</v>
      </c>
      <c r="AB25">
        <v>1</v>
      </c>
    </row>
    <row r="26" spans="1:28">
      <c r="A26" s="10" t="s">
        <v>378</v>
      </c>
      <c r="B26" s="1" t="s">
        <v>309</v>
      </c>
      <c r="Q26">
        <v>2</v>
      </c>
      <c r="R26">
        <v>1</v>
      </c>
      <c r="S26" t="s">
        <v>395</v>
      </c>
      <c r="V26">
        <v>0</v>
      </c>
      <c r="W26">
        <v>1</v>
      </c>
      <c r="X26" s="9">
        <v>1</v>
      </c>
      <c r="Y26">
        <v>0</v>
      </c>
      <c r="Z26">
        <v>0</v>
      </c>
      <c r="AA26">
        <v>1</v>
      </c>
      <c r="AB26">
        <v>1</v>
      </c>
    </row>
    <row r="27" spans="1:28">
      <c r="A27" t="s">
        <v>340</v>
      </c>
      <c r="B27" s="1" t="s">
        <v>309</v>
      </c>
      <c r="Q27">
        <v>2</v>
      </c>
      <c r="R27">
        <v>2</v>
      </c>
      <c r="S27" t="s">
        <v>396</v>
      </c>
      <c r="V27">
        <v>0</v>
      </c>
      <c r="W27">
        <v>1</v>
      </c>
      <c r="X27" s="9">
        <v>0</v>
      </c>
      <c r="Y27">
        <v>0</v>
      </c>
      <c r="Z27">
        <v>0</v>
      </c>
      <c r="AA27">
        <v>1</v>
      </c>
      <c r="AB27">
        <v>1</v>
      </c>
    </row>
    <row r="28" spans="1:28" ht="13.5" thickBot="1">
      <c r="A28" s="2"/>
      <c r="B28" s="1" t="s">
        <v>309</v>
      </c>
      <c r="Q28">
        <v>2</v>
      </c>
      <c r="R28">
        <v>3</v>
      </c>
      <c r="S28" t="s">
        <v>397</v>
      </c>
      <c r="V28">
        <v>0</v>
      </c>
      <c r="W28">
        <v>1</v>
      </c>
      <c r="X28" s="9">
        <v>2</v>
      </c>
      <c r="Y28">
        <v>0</v>
      </c>
      <c r="Z28">
        <v>0</v>
      </c>
      <c r="AA28">
        <v>1</v>
      </c>
      <c r="AB28">
        <v>1</v>
      </c>
    </row>
    <row r="29" spans="1:28" ht="13.5" thickBot="1">
      <c r="A29" s="11" t="s">
        <v>379</v>
      </c>
      <c r="B29" s="12" t="s">
        <v>309</v>
      </c>
      <c r="Q29">
        <v>2</v>
      </c>
      <c r="R29">
        <v>4</v>
      </c>
      <c r="S29" t="s">
        <v>419</v>
      </c>
      <c r="V29">
        <v>0</v>
      </c>
      <c r="W29">
        <v>1</v>
      </c>
      <c r="X29" s="9">
        <v>0</v>
      </c>
      <c r="Y29">
        <v>0</v>
      </c>
      <c r="Z29">
        <v>1</v>
      </c>
      <c r="AA29">
        <v>1</v>
      </c>
      <c r="AB29">
        <v>1</v>
      </c>
    </row>
    <row r="30" spans="1:28">
      <c r="B30" s="1" t="s">
        <v>309</v>
      </c>
      <c r="Q30">
        <v>2</v>
      </c>
      <c r="R30">
        <v>5</v>
      </c>
      <c r="S30" t="s">
        <v>420</v>
      </c>
      <c r="V30">
        <v>0</v>
      </c>
      <c r="W30">
        <v>1</v>
      </c>
      <c r="X30" s="9">
        <v>0</v>
      </c>
      <c r="Y30">
        <v>0</v>
      </c>
      <c r="Z30">
        <v>1</v>
      </c>
      <c r="AA30">
        <v>1</v>
      </c>
      <c r="AB30">
        <v>1</v>
      </c>
    </row>
    <row r="31" spans="1:28">
      <c r="A31" s="5" t="s">
        <v>342</v>
      </c>
      <c r="B31" s="6" t="s">
        <v>311</v>
      </c>
      <c r="Q31">
        <v>2</v>
      </c>
      <c r="R31">
        <v>6</v>
      </c>
      <c r="S31" t="s">
        <v>421</v>
      </c>
      <c r="V31">
        <v>0</v>
      </c>
      <c r="W31">
        <v>1</v>
      </c>
      <c r="X31" s="9">
        <v>0</v>
      </c>
      <c r="Y31">
        <v>0</v>
      </c>
      <c r="Z31">
        <v>1</v>
      </c>
      <c r="AA31">
        <v>1</v>
      </c>
      <c r="AB31">
        <v>1</v>
      </c>
    </row>
    <row r="32" spans="1:28">
      <c r="A32" s="5" t="s">
        <v>343</v>
      </c>
      <c r="B32" s="6" t="s">
        <v>312</v>
      </c>
      <c r="Q32">
        <v>2</v>
      </c>
      <c r="R32">
        <v>7</v>
      </c>
      <c r="S32" t="s">
        <v>422</v>
      </c>
      <c r="V32">
        <v>0</v>
      </c>
      <c r="W32">
        <v>1</v>
      </c>
      <c r="X32" s="9">
        <v>0</v>
      </c>
      <c r="Y32">
        <v>0</v>
      </c>
      <c r="Z32">
        <v>1</v>
      </c>
      <c r="AA32">
        <v>1</v>
      </c>
      <c r="AB32">
        <v>1</v>
      </c>
    </row>
    <row r="33" spans="1:28">
      <c r="A33" s="5" t="s">
        <v>344</v>
      </c>
      <c r="B33" s="6" t="s">
        <v>313</v>
      </c>
      <c r="Q33">
        <v>2</v>
      </c>
      <c r="R33">
        <v>8</v>
      </c>
      <c r="S33" t="s">
        <v>423</v>
      </c>
      <c r="V33">
        <v>0</v>
      </c>
      <c r="W33">
        <v>1</v>
      </c>
      <c r="X33" s="9">
        <v>0</v>
      </c>
      <c r="Y33">
        <v>0</v>
      </c>
      <c r="Z33">
        <v>1</v>
      </c>
      <c r="AA33">
        <v>1</v>
      </c>
      <c r="AB33">
        <v>1</v>
      </c>
    </row>
    <row r="34" spans="1:28">
      <c r="A34" s="5" t="s">
        <v>345</v>
      </c>
      <c r="B34" s="6" t="s">
        <v>314</v>
      </c>
      <c r="Q34">
        <v>2</v>
      </c>
      <c r="R34">
        <v>9</v>
      </c>
      <c r="S34" t="s">
        <v>399</v>
      </c>
      <c r="V34">
        <v>2</v>
      </c>
      <c r="W34">
        <v>0</v>
      </c>
      <c r="X34" s="9">
        <v>4</v>
      </c>
      <c r="Y34">
        <v>0</v>
      </c>
      <c r="Z34">
        <v>0</v>
      </c>
      <c r="AA34">
        <v>0</v>
      </c>
      <c r="AB34">
        <v>1</v>
      </c>
    </row>
    <row r="35" spans="1:28">
      <c r="B35" s="1" t="s">
        <v>309</v>
      </c>
      <c r="Q35">
        <v>2</v>
      </c>
      <c r="R35">
        <v>10</v>
      </c>
      <c r="S35" t="s">
        <v>424</v>
      </c>
      <c r="V35">
        <v>2</v>
      </c>
      <c r="W35">
        <v>0</v>
      </c>
      <c r="X35" s="9">
        <v>5</v>
      </c>
      <c r="Y35">
        <v>0</v>
      </c>
      <c r="Z35">
        <v>0</v>
      </c>
      <c r="AA35">
        <v>0</v>
      </c>
      <c r="AB35">
        <v>1</v>
      </c>
    </row>
    <row r="36" spans="1:28">
      <c r="A36" s="5" t="s">
        <v>346</v>
      </c>
      <c r="B36" s="6" t="s">
        <v>311</v>
      </c>
      <c r="Q36">
        <v>2</v>
      </c>
      <c r="R36">
        <v>11</v>
      </c>
      <c r="S36" t="s">
        <v>401</v>
      </c>
      <c r="V36">
        <v>2</v>
      </c>
      <c r="W36">
        <v>0</v>
      </c>
      <c r="X36" s="9">
        <v>6</v>
      </c>
      <c r="Y36">
        <v>0</v>
      </c>
      <c r="Z36">
        <v>0</v>
      </c>
      <c r="AA36">
        <v>0</v>
      </c>
      <c r="AB36">
        <v>1</v>
      </c>
    </row>
    <row r="37" spans="1:28">
      <c r="A37" s="5" t="s">
        <v>347</v>
      </c>
      <c r="B37" s="6" t="s">
        <v>312</v>
      </c>
      <c r="Q37">
        <v>2</v>
      </c>
      <c r="R37">
        <v>12</v>
      </c>
      <c r="S37" t="s">
        <v>402</v>
      </c>
      <c r="V37">
        <v>2</v>
      </c>
      <c r="W37">
        <v>0</v>
      </c>
      <c r="X37" s="9">
        <v>7</v>
      </c>
      <c r="Y37">
        <v>0</v>
      </c>
      <c r="Z37">
        <v>0</v>
      </c>
      <c r="AA37">
        <v>0</v>
      </c>
      <c r="AB37">
        <v>1</v>
      </c>
    </row>
    <row r="38" spans="1:28">
      <c r="A38" s="5" t="s">
        <v>348</v>
      </c>
      <c r="B38" s="6" t="s">
        <v>313</v>
      </c>
      <c r="Q38">
        <v>2</v>
      </c>
      <c r="R38">
        <v>13</v>
      </c>
      <c r="S38" t="s">
        <v>425</v>
      </c>
      <c r="V38">
        <v>2</v>
      </c>
      <c r="W38">
        <v>0</v>
      </c>
      <c r="X38" s="9">
        <v>8</v>
      </c>
      <c r="Y38">
        <v>0</v>
      </c>
      <c r="Z38">
        <v>0</v>
      </c>
      <c r="AA38">
        <v>0</v>
      </c>
      <c r="AB38">
        <v>1</v>
      </c>
    </row>
    <row r="39" spans="1:28">
      <c r="A39" s="5" t="s">
        <v>349</v>
      </c>
      <c r="B39" s="6" t="s">
        <v>314</v>
      </c>
      <c r="Q39">
        <v>2</v>
      </c>
      <c r="R39">
        <v>14</v>
      </c>
      <c r="S39" t="s">
        <v>404</v>
      </c>
      <c r="V39">
        <v>2</v>
      </c>
      <c r="W39">
        <v>0</v>
      </c>
      <c r="X39" s="9">
        <v>9</v>
      </c>
      <c r="Y39">
        <v>0</v>
      </c>
      <c r="Z39">
        <v>0</v>
      </c>
      <c r="AA39">
        <v>0</v>
      </c>
      <c r="AB39">
        <v>1</v>
      </c>
    </row>
    <row r="40" spans="1:28">
      <c r="A40" s="5" t="s">
        <v>350</v>
      </c>
      <c r="B40" s="6" t="s">
        <v>315</v>
      </c>
      <c r="Q40">
        <v>2</v>
      </c>
      <c r="R40">
        <v>15</v>
      </c>
      <c r="S40" t="s">
        <v>405</v>
      </c>
      <c r="V40">
        <v>2</v>
      </c>
      <c r="W40">
        <v>0</v>
      </c>
      <c r="X40" s="9">
        <v>10</v>
      </c>
      <c r="Y40">
        <v>0</v>
      </c>
      <c r="Z40">
        <v>0</v>
      </c>
      <c r="AA40">
        <v>0</v>
      </c>
      <c r="AB40">
        <v>1</v>
      </c>
    </row>
    <row r="41" spans="1:28">
      <c r="A41" s="5" t="s">
        <v>351</v>
      </c>
      <c r="B41" s="6" t="s">
        <v>316</v>
      </c>
      <c r="Q41">
        <v>2</v>
      </c>
      <c r="R41">
        <v>16</v>
      </c>
      <c r="S41" t="s">
        <v>406</v>
      </c>
      <c r="V41">
        <v>2</v>
      </c>
      <c r="W41">
        <v>0</v>
      </c>
      <c r="X41" s="9">
        <v>11</v>
      </c>
      <c r="Y41">
        <v>0</v>
      </c>
      <c r="Z41">
        <v>0</v>
      </c>
      <c r="AA41">
        <v>0</v>
      </c>
      <c r="AB41">
        <v>1</v>
      </c>
    </row>
    <row r="42" spans="1:28">
      <c r="A42" s="5" t="s">
        <v>352</v>
      </c>
      <c r="B42" s="6" t="s">
        <v>317</v>
      </c>
      <c r="Q42">
        <v>2</v>
      </c>
      <c r="R42">
        <v>17</v>
      </c>
      <c r="S42" t="s">
        <v>407</v>
      </c>
      <c r="V42">
        <v>2</v>
      </c>
      <c r="W42">
        <v>0</v>
      </c>
      <c r="X42" s="9">
        <v>12</v>
      </c>
      <c r="Y42">
        <v>0</v>
      </c>
      <c r="Z42">
        <v>0</v>
      </c>
      <c r="AA42">
        <v>0</v>
      </c>
      <c r="AB42">
        <v>1</v>
      </c>
    </row>
    <row r="43" spans="1:28">
      <c r="A43" s="5" t="s">
        <v>353</v>
      </c>
      <c r="B43" s="6" t="s">
        <v>318</v>
      </c>
      <c r="Q43">
        <v>2</v>
      </c>
      <c r="R43">
        <v>18</v>
      </c>
      <c r="S43" s="1" t="s">
        <v>408</v>
      </c>
      <c r="V43">
        <v>2</v>
      </c>
      <c r="W43">
        <v>0</v>
      </c>
      <c r="X43" s="9">
        <v>13</v>
      </c>
      <c r="Y43">
        <v>0</v>
      </c>
      <c r="Z43">
        <v>0</v>
      </c>
      <c r="AA43">
        <v>0</v>
      </c>
      <c r="AB43">
        <v>1</v>
      </c>
    </row>
    <row r="44" spans="1:28">
      <c r="A44" s="5" t="s">
        <v>354</v>
      </c>
      <c r="B44" s="6" t="s">
        <v>319</v>
      </c>
      <c r="Q44">
        <v>2</v>
      </c>
      <c r="R44">
        <v>19</v>
      </c>
      <c r="S44" s="1" t="s">
        <v>409</v>
      </c>
      <c r="V44">
        <v>2</v>
      </c>
      <c r="W44">
        <v>0</v>
      </c>
      <c r="X44" s="9">
        <v>14</v>
      </c>
      <c r="Y44">
        <v>0</v>
      </c>
      <c r="Z44">
        <v>0</v>
      </c>
      <c r="AA44">
        <v>0</v>
      </c>
      <c r="AB44">
        <v>1</v>
      </c>
    </row>
    <row r="45" spans="1:28">
      <c r="A45" s="5" t="s">
        <v>355</v>
      </c>
      <c r="B45" s="6" t="s">
        <v>320</v>
      </c>
      <c r="Q45">
        <v>2</v>
      </c>
      <c r="R45">
        <v>20</v>
      </c>
      <c r="S45" s="1" t="s">
        <v>426</v>
      </c>
      <c r="V45">
        <v>2</v>
      </c>
      <c r="W45">
        <v>0</v>
      </c>
      <c r="X45" s="9">
        <v>15</v>
      </c>
      <c r="Y45">
        <v>0</v>
      </c>
      <c r="Z45">
        <v>0</v>
      </c>
      <c r="AA45">
        <v>0</v>
      </c>
      <c r="AB45">
        <v>1</v>
      </c>
    </row>
    <row r="46" spans="1:28">
      <c r="A46" s="5" t="s">
        <v>356</v>
      </c>
      <c r="B46" s="6" t="s">
        <v>321</v>
      </c>
      <c r="Q46">
        <v>2</v>
      </c>
      <c r="R46">
        <v>21</v>
      </c>
      <c r="S46" s="1" t="s">
        <v>411</v>
      </c>
      <c r="V46">
        <v>2</v>
      </c>
      <c r="W46">
        <v>0</v>
      </c>
      <c r="X46" s="9">
        <v>16</v>
      </c>
      <c r="Y46">
        <v>0</v>
      </c>
      <c r="Z46">
        <v>0</v>
      </c>
      <c r="AA46">
        <v>0</v>
      </c>
      <c r="AB46">
        <v>1</v>
      </c>
    </row>
    <row r="47" spans="1:28">
      <c r="A47" s="5" t="s">
        <v>357</v>
      </c>
      <c r="B47" s="6" t="s">
        <v>322</v>
      </c>
      <c r="Q47">
        <v>2</v>
      </c>
      <c r="R47">
        <v>22</v>
      </c>
      <c r="S47" s="1" t="s">
        <v>412</v>
      </c>
      <c r="V47">
        <v>2</v>
      </c>
      <c r="W47">
        <v>0</v>
      </c>
      <c r="X47" s="9">
        <v>17</v>
      </c>
      <c r="Y47">
        <v>0</v>
      </c>
      <c r="Z47">
        <v>0</v>
      </c>
      <c r="AA47">
        <v>0</v>
      </c>
      <c r="AB47">
        <v>1</v>
      </c>
    </row>
    <row r="48" spans="1:28">
      <c r="B48" s="1" t="s">
        <v>309</v>
      </c>
      <c r="Q48">
        <v>2</v>
      </c>
      <c r="R48">
        <v>23</v>
      </c>
      <c r="S48" s="1" t="s">
        <v>413</v>
      </c>
      <c r="V48">
        <v>2</v>
      </c>
      <c r="W48">
        <v>0</v>
      </c>
      <c r="X48" s="9">
        <v>18</v>
      </c>
      <c r="Y48">
        <v>0</v>
      </c>
      <c r="Z48">
        <v>0</v>
      </c>
      <c r="AA48">
        <v>0</v>
      </c>
      <c r="AB48">
        <v>1</v>
      </c>
    </row>
    <row r="49" spans="1:28">
      <c r="B49" s="1" t="s">
        <v>309</v>
      </c>
      <c r="Q49">
        <v>2</v>
      </c>
      <c r="R49">
        <v>24</v>
      </c>
      <c r="S49" s="1" t="s">
        <v>414</v>
      </c>
      <c r="V49">
        <v>2</v>
      </c>
      <c r="W49">
        <v>0</v>
      </c>
      <c r="X49" s="9">
        <v>19</v>
      </c>
      <c r="Y49">
        <v>0</v>
      </c>
      <c r="Z49">
        <v>0</v>
      </c>
      <c r="AA49">
        <v>0</v>
      </c>
      <c r="AB49">
        <v>1</v>
      </c>
    </row>
    <row r="50" spans="1:28">
      <c r="A50" s="5"/>
      <c r="B50" s="1" t="s">
        <v>309</v>
      </c>
      <c r="Q50">
        <v>2</v>
      </c>
      <c r="R50">
        <v>25</v>
      </c>
      <c r="S50" s="1" t="s">
        <v>415</v>
      </c>
      <c r="V50">
        <v>2</v>
      </c>
      <c r="W50">
        <v>0</v>
      </c>
      <c r="X50" s="9">
        <v>20</v>
      </c>
      <c r="Y50">
        <v>0</v>
      </c>
      <c r="Z50">
        <v>0</v>
      </c>
      <c r="AA50">
        <v>0</v>
      </c>
      <c r="AB50">
        <v>1</v>
      </c>
    </row>
    <row r="51" spans="1:28">
      <c r="B51" s="1" t="s">
        <v>309</v>
      </c>
      <c r="Q51">
        <v>2</v>
      </c>
      <c r="R51">
        <v>26</v>
      </c>
      <c r="S51" s="1" t="s">
        <v>416</v>
      </c>
      <c r="V51">
        <v>2</v>
      </c>
      <c r="W51">
        <v>0</v>
      </c>
      <c r="X51" s="9">
        <v>21</v>
      </c>
      <c r="Y51">
        <v>0</v>
      </c>
      <c r="Z51">
        <v>0</v>
      </c>
      <c r="AA51">
        <v>0</v>
      </c>
      <c r="AB51">
        <v>1</v>
      </c>
    </row>
    <row r="52" spans="1:28">
      <c r="B52" s="1" t="s">
        <v>309</v>
      </c>
      <c r="Q52">
        <v>2</v>
      </c>
      <c r="R52">
        <v>27</v>
      </c>
      <c r="S52" s="1" t="s">
        <v>417</v>
      </c>
      <c r="V52">
        <v>2</v>
      </c>
      <c r="W52">
        <v>0</v>
      </c>
      <c r="X52" s="9">
        <v>22</v>
      </c>
      <c r="Y52">
        <v>0</v>
      </c>
      <c r="Z52">
        <v>0</v>
      </c>
      <c r="AA52">
        <v>0</v>
      </c>
      <c r="AB52">
        <v>1</v>
      </c>
    </row>
    <row r="53" spans="1:28">
      <c r="B53" s="1" t="s">
        <v>309</v>
      </c>
      <c r="Q53">
        <v>2</v>
      </c>
      <c r="R53">
        <v>28</v>
      </c>
      <c r="S53" s="1" t="s">
        <v>418</v>
      </c>
      <c r="V53">
        <v>2</v>
      </c>
      <c r="W53">
        <v>0</v>
      </c>
      <c r="X53" s="9">
        <v>23</v>
      </c>
      <c r="Y53">
        <v>0</v>
      </c>
      <c r="Z53">
        <v>0</v>
      </c>
      <c r="AA53">
        <v>0</v>
      </c>
      <c r="AB53">
        <v>1</v>
      </c>
    </row>
    <row r="54" spans="1:28">
      <c r="B54" s="1" t="s">
        <v>309</v>
      </c>
      <c r="Q54">
        <v>3</v>
      </c>
      <c r="R54">
        <v>1</v>
      </c>
      <c r="S54" s="1" t="s">
        <v>395</v>
      </c>
      <c r="V54">
        <v>0</v>
      </c>
      <c r="W54">
        <v>1</v>
      </c>
      <c r="X54" s="9">
        <v>1</v>
      </c>
      <c r="Y54">
        <v>0</v>
      </c>
      <c r="Z54">
        <v>0</v>
      </c>
      <c r="AA54">
        <v>1</v>
      </c>
      <c r="AB54">
        <v>1</v>
      </c>
    </row>
    <row r="55" spans="1:28">
      <c r="B55" s="1" t="s">
        <v>309</v>
      </c>
      <c r="Q55">
        <v>3</v>
      </c>
      <c r="R55">
        <v>2</v>
      </c>
      <c r="S55" s="1" t="s">
        <v>396</v>
      </c>
      <c r="V55">
        <v>0</v>
      </c>
      <c r="W55">
        <v>1</v>
      </c>
      <c r="X55" s="9">
        <v>0</v>
      </c>
      <c r="Y55">
        <v>0</v>
      </c>
      <c r="Z55">
        <v>0</v>
      </c>
      <c r="AA55">
        <v>1</v>
      </c>
      <c r="AB55">
        <v>1</v>
      </c>
    </row>
    <row r="56" spans="1:28">
      <c r="B56" s="1" t="s">
        <v>309</v>
      </c>
      <c r="Q56">
        <v>3</v>
      </c>
      <c r="R56">
        <v>3</v>
      </c>
      <c r="S56" s="1" t="s">
        <v>397</v>
      </c>
      <c r="V56">
        <v>0</v>
      </c>
      <c r="W56">
        <v>1</v>
      </c>
      <c r="X56" s="9">
        <v>2</v>
      </c>
      <c r="Y56">
        <v>0</v>
      </c>
      <c r="Z56">
        <v>1</v>
      </c>
      <c r="AA56">
        <v>1</v>
      </c>
      <c r="AB56">
        <v>1</v>
      </c>
    </row>
    <row r="57" spans="1:28">
      <c r="B57" s="1" t="s">
        <v>309</v>
      </c>
      <c r="Q57">
        <v>3</v>
      </c>
      <c r="R57">
        <v>4</v>
      </c>
      <c r="S57" s="1" t="s">
        <v>427</v>
      </c>
      <c r="V57">
        <v>0</v>
      </c>
      <c r="W57">
        <v>1</v>
      </c>
      <c r="X57" s="9">
        <v>3</v>
      </c>
      <c r="Y57">
        <v>0</v>
      </c>
      <c r="Z57">
        <v>1</v>
      </c>
      <c r="AA57">
        <v>1</v>
      </c>
      <c r="AB57">
        <v>1</v>
      </c>
    </row>
    <row r="58" spans="1:28">
      <c r="B58" s="1" t="s">
        <v>309</v>
      </c>
      <c r="Q58">
        <v>3</v>
      </c>
      <c r="R58">
        <v>5</v>
      </c>
      <c r="S58" s="1" t="s">
        <v>399</v>
      </c>
      <c r="V58">
        <v>2</v>
      </c>
      <c r="W58">
        <v>0</v>
      </c>
      <c r="X58" s="9">
        <v>4</v>
      </c>
      <c r="Y58">
        <v>0</v>
      </c>
      <c r="Z58">
        <v>0</v>
      </c>
      <c r="AA58">
        <v>0</v>
      </c>
      <c r="AB58">
        <v>1</v>
      </c>
    </row>
    <row r="59" spans="1:28">
      <c r="B59" s="1" t="s">
        <v>309</v>
      </c>
      <c r="Q59">
        <v>3</v>
      </c>
      <c r="R59">
        <v>6</v>
      </c>
      <c r="S59" s="1" t="s">
        <v>428</v>
      </c>
      <c r="V59">
        <v>2</v>
      </c>
      <c r="W59">
        <v>0</v>
      </c>
      <c r="X59" s="9">
        <v>5</v>
      </c>
      <c r="Y59">
        <v>0</v>
      </c>
      <c r="Z59">
        <v>0</v>
      </c>
      <c r="AA59">
        <v>0</v>
      </c>
      <c r="AB59">
        <v>1</v>
      </c>
    </row>
    <row r="60" spans="1:28">
      <c r="B60" s="1" t="s">
        <v>309</v>
      </c>
      <c r="Q60">
        <v>3</v>
      </c>
      <c r="R60">
        <v>7</v>
      </c>
      <c r="S60" s="1" t="s">
        <v>401</v>
      </c>
      <c r="V60">
        <v>2</v>
      </c>
      <c r="W60">
        <v>0</v>
      </c>
      <c r="X60" s="9">
        <v>6</v>
      </c>
      <c r="Y60">
        <v>0</v>
      </c>
      <c r="Z60">
        <v>0</v>
      </c>
      <c r="AA60">
        <v>0</v>
      </c>
      <c r="AB60">
        <v>1</v>
      </c>
    </row>
    <row r="61" spans="1:28">
      <c r="B61" s="1" t="s">
        <v>309</v>
      </c>
      <c r="Q61">
        <v>3</v>
      </c>
      <c r="R61">
        <v>8</v>
      </c>
      <c r="S61" s="1" t="s">
        <v>402</v>
      </c>
      <c r="V61">
        <v>2</v>
      </c>
      <c r="W61">
        <v>0</v>
      </c>
      <c r="X61" s="9">
        <v>7</v>
      </c>
      <c r="Y61">
        <v>0</v>
      </c>
      <c r="Z61">
        <v>0</v>
      </c>
      <c r="AA61">
        <v>0</v>
      </c>
      <c r="AB61">
        <v>1</v>
      </c>
    </row>
    <row r="62" spans="1:28">
      <c r="B62" s="1" t="s">
        <v>309</v>
      </c>
      <c r="Q62">
        <v>3</v>
      </c>
      <c r="R62">
        <v>9</v>
      </c>
      <c r="S62" t="s">
        <v>425</v>
      </c>
      <c r="V62">
        <v>2</v>
      </c>
      <c r="W62">
        <v>0</v>
      </c>
      <c r="X62" s="9">
        <v>8</v>
      </c>
      <c r="Y62">
        <v>0</v>
      </c>
      <c r="Z62">
        <v>0</v>
      </c>
      <c r="AA62">
        <v>0</v>
      </c>
      <c r="AB62">
        <v>1</v>
      </c>
    </row>
    <row r="63" spans="1:28">
      <c r="B63" s="1" t="s">
        <v>309</v>
      </c>
      <c r="Q63">
        <v>3</v>
      </c>
      <c r="R63">
        <v>10</v>
      </c>
      <c r="S63" t="s">
        <v>404</v>
      </c>
      <c r="V63">
        <v>2</v>
      </c>
      <c r="W63">
        <v>0</v>
      </c>
      <c r="X63" s="9">
        <v>9</v>
      </c>
      <c r="Y63">
        <v>0</v>
      </c>
      <c r="Z63">
        <v>0</v>
      </c>
      <c r="AA63">
        <v>0</v>
      </c>
      <c r="AB63">
        <v>1</v>
      </c>
    </row>
    <row r="64" spans="1:28">
      <c r="B64" s="1" t="s">
        <v>309</v>
      </c>
      <c r="Q64">
        <v>3</v>
      </c>
      <c r="R64">
        <v>11</v>
      </c>
      <c r="S64" t="s">
        <v>405</v>
      </c>
      <c r="V64">
        <v>2</v>
      </c>
      <c r="W64">
        <v>0</v>
      </c>
      <c r="X64" s="9">
        <v>10</v>
      </c>
      <c r="Y64">
        <v>0</v>
      </c>
      <c r="Z64">
        <v>0</v>
      </c>
      <c r="AA64">
        <v>0</v>
      </c>
      <c r="AB64">
        <v>1</v>
      </c>
    </row>
    <row r="65" spans="2:28">
      <c r="B65" s="1" t="s">
        <v>309</v>
      </c>
      <c r="Q65">
        <v>3</v>
      </c>
      <c r="R65">
        <v>12</v>
      </c>
      <c r="S65" t="s">
        <v>406</v>
      </c>
      <c r="V65">
        <v>2</v>
      </c>
      <c r="W65">
        <v>0</v>
      </c>
      <c r="X65" s="9">
        <v>11</v>
      </c>
      <c r="Y65">
        <v>0</v>
      </c>
      <c r="Z65">
        <v>0</v>
      </c>
      <c r="AA65">
        <v>0</v>
      </c>
      <c r="AB65">
        <v>1</v>
      </c>
    </row>
    <row r="66" spans="2:28">
      <c r="B66" s="1" t="s">
        <v>309</v>
      </c>
      <c r="Q66">
        <v>3</v>
      </c>
      <c r="R66">
        <v>13</v>
      </c>
      <c r="S66" t="s">
        <v>407</v>
      </c>
      <c r="V66">
        <v>2</v>
      </c>
      <c r="W66">
        <v>0</v>
      </c>
      <c r="X66" s="9">
        <v>12</v>
      </c>
      <c r="Y66">
        <v>0</v>
      </c>
      <c r="Z66">
        <v>0</v>
      </c>
      <c r="AA66">
        <v>0</v>
      </c>
      <c r="AB66">
        <v>1</v>
      </c>
    </row>
    <row r="67" spans="2:28">
      <c r="B67" s="1" t="s">
        <v>309</v>
      </c>
      <c r="Q67">
        <v>3</v>
      </c>
      <c r="R67">
        <v>14</v>
      </c>
      <c r="S67" t="s">
        <v>408</v>
      </c>
      <c r="V67">
        <v>2</v>
      </c>
      <c r="W67">
        <v>0</v>
      </c>
      <c r="X67" s="9">
        <v>13</v>
      </c>
      <c r="Y67">
        <v>0</v>
      </c>
      <c r="Z67">
        <v>0</v>
      </c>
      <c r="AA67">
        <v>0</v>
      </c>
      <c r="AB67">
        <v>1</v>
      </c>
    </row>
    <row r="68" spans="2:28">
      <c r="B68" s="1" t="s">
        <v>309</v>
      </c>
      <c r="Q68">
        <v>3</v>
      </c>
      <c r="R68">
        <v>15</v>
      </c>
      <c r="S68" t="s">
        <v>429</v>
      </c>
      <c r="V68">
        <v>2</v>
      </c>
      <c r="W68">
        <v>0</v>
      </c>
      <c r="X68" s="9">
        <v>14</v>
      </c>
      <c r="Y68">
        <v>0</v>
      </c>
      <c r="Z68">
        <v>0</v>
      </c>
      <c r="AA68">
        <v>0</v>
      </c>
      <c r="AB68">
        <v>1</v>
      </c>
    </row>
    <row r="69" spans="2:28">
      <c r="B69" s="1" t="s">
        <v>309</v>
      </c>
      <c r="Q69">
        <v>3</v>
      </c>
      <c r="R69">
        <v>16</v>
      </c>
      <c r="S69" t="s">
        <v>430</v>
      </c>
      <c r="V69">
        <v>2</v>
      </c>
      <c r="W69">
        <v>0</v>
      </c>
      <c r="X69" s="9">
        <v>15</v>
      </c>
      <c r="Y69">
        <v>0</v>
      </c>
      <c r="Z69">
        <v>0</v>
      </c>
      <c r="AA69">
        <v>0</v>
      </c>
      <c r="AB69">
        <v>1</v>
      </c>
    </row>
    <row r="70" spans="2:28">
      <c r="B70" s="1" t="s">
        <v>309</v>
      </c>
      <c r="Q70">
        <v>3</v>
      </c>
      <c r="R70">
        <v>17</v>
      </c>
      <c r="S70" t="s">
        <v>411</v>
      </c>
      <c r="V70">
        <v>2</v>
      </c>
      <c r="W70">
        <v>0</v>
      </c>
      <c r="X70" s="9">
        <v>16</v>
      </c>
      <c r="Y70">
        <v>0</v>
      </c>
      <c r="Z70">
        <v>0</v>
      </c>
      <c r="AA70">
        <v>0</v>
      </c>
      <c r="AB70">
        <v>1</v>
      </c>
    </row>
    <row r="71" spans="2:28">
      <c r="B71" s="1" t="s">
        <v>309</v>
      </c>
      <c r="Q71">
        <v>3</v>
      </c>
      <c r="R71">
        <v>18</v>
      </c>
      <c r="S71" t="s">
        <v>431</v>
      </c>
      <c r="V71">
        <v>2</v>
      </c>
      <c r="W71">
        <v>0</v>
      </c>
      <c r="X71" s="9">
        <v>17</v>
      </c>
      <c r="Y71">
        <v>0</v>
      </c>
      <c r="Z71">
        <v>0</v>
      </c>
      <c r="AA71">
        <v>0</v>
      </c>
      <c r="AB71">
        <v>1</v>
      </c>
    </row>
    <row r="72" spans="2:28">
      <c r="B72" s="1" t="s">
        <v>309</v>
      </c>
      <c r="Q72">
        <v>3</v>
      </c>
      <c r="R72">
        <v>19</v>
      </c>
      <c r="S72" t="s">
        <v>413</v>
      </c>
      <c r="V72">
        <v>2</v>
      </c>
      <c r="W72">
        <v>0</v>
      </c>
      <c r="X72" s="9">
        <v>18</v>
      </c>
      <c r="Y72">
        <v>0</v>
      </c>
      <c r="Z72">
        <v>0</v>
      </c>
      <c r="AA72">
        <v>0</v>
      </c>
      <c r="AB72">
        <v>1</v>
      </c>
    </row>
    <row r="73" spans="2:28">
      <c r="B73" s="1" t="s">
        <v>309</v>
      </c>
      <c r="Q73">
        <v>3</v>
      </c>
      <c r="R73">
        <v>20</v>
      </c>
      <c r="S73" t="s">
        <v>414</v>
      </c>
      <c r="V73">
        <v>2</v>
      </c>
      <c r="W73">
        <v>0</v>
      </c>
      <c r="X73" s="9">
        <v>19</v>
      </c>
      <c r="Y73">
        <v>0</v>
      </c>
      <c r="Z73">
        <v>0</v>
      </c>
      <c r="AA73">
        <v>0</v>
      </c>
      <c r="AB73">
        <v>1</v>
      </c>
    </row>
    <row r="74" spans="2:28">
      <c r="B74" s="1" t="s">
        <v>309</v>
      </c>
      <c r="Q74">
        <v>3</v>
      </c>
      <c r="R74">
        <v>21</v>
      </c>
      <c r="S74" t="s">
        <v>415</v>
      </c>
      <c r="V74">
        <v>2</v>
      </c>
      <c r="W74">
        <v>0</v>
      </c>
      <c r="X74" s="9">
        <v>20</v>
      </c>
      <c r="Y74">
        <v>0</v>
      </c>
      <c r="Z74">
        <v>0</v>
      </c>
      <c r="AA74">
        <v>0</v>
      </c>
      <c r="AB74">
        <v>1</v>
      </c>
    </row>
    <row r="75" spans="2:28">
      <c r="B75" s="1" t="s">
        <v>309</v>
      </c>
      <c r="Q75">
        <v>3</v>
      </c>
      <c r="R75">
        <v>22</v>
      </c>
      <c r="S75" t="s">
        <v>416</v>
      </c>
      <c r="V75">
        <v>2</v>
      </c>
      <c r="W75">
        <v>0</v>
      </c>
      <c r="X75" s="9">
        <v>21</v>
      </c>
      <c r="Y75">
        <v>0</v>
      </c>
      <c r="Z75">
        <v>0</v>
      </c>
      <c r="AA75">
        <v>0</v>
      </c>
      <c r="AB75">
        <v>1</v>
      </c>
    </row>
    <row r="76" spans="2:28">
      <c r="B76" s="1" t="s">
        <v>309</v>
      </c>
      <c r="Q76">
        <v>3</v>
      </c>
      <c r="R76">
        <v>23</v>
      </c>
      <c r="S76" t="s">
        <v>417</v>
      </c>
      <c r="V76">
        <v>2</v>
      </c>
      <c r="W76">
        <v>0</v>
      </c>
      <c r="X76" s="9">
        <v>22</v>
      </c>
      <c r="Y76">
        <v>0</v>
      </c>
      <c r="Z76">
        <v>0</v>
      </c>
      <c r="AA76">
        <v>0</v>
      </c>
      <c r="AB76">
        <v>1</v>
      </c>
    </row>
    <row r="77" spans="2:28">
      <c r="B77" s="1" t="s">
        <v>309</v>
      </c>
      <c r="Q77">
        <v>3</v>
      </c>
      <c r="R77">
        <v>24</v>
      </c>
      <c r="S77" t="s">
        <v>418</v>
      </c>
      <c r="V77">
        <v>2</v>
      </c>
      <c r="W77">
        <v>0</v>
      </c>
      <c r="X77" s="9">
        <v>23</v>
      </c>
      <c r="Y77">
        <v>0</v>
      </c>
      <c r="Z77">
        <v>0</v>
      </c>
      <c r="AA77">
        <v>0</v>
      </c>
      <c r="AB77">
        <v>1</v>
      </c>
    </row>
    <row r="78" spans="2:28">
      <c r="B78" s="1" t="s">
        <v>309</v>
      </c>
      <c r="Q78">
        <v>4</v>
      </c>
      <c r="R78">
        <v>1</v>
      </c>
      <c r="S78" t="s">
        <v>395</v>
      </c>
      <c r="V78">
        <v>0</v>
      </c>
      <c r="W78">
        <v>1</v>
      </c>
      <c r="X78" s="9">
        <v>1</v>
      </c>
      <c r="Y78">
        <v>0</v>
      </c>
      <c r="Z78">
        <v>0</v>
      </c>
      <c r="AA78">
        <v>1</v>
      </c>
      <c r="AB78">
        <v>0</v>
      </c>
    </row>
    <row r="79" spans="2:28">
      <c r="B79" s="1" t="s">
        <v>309</v>
      </c>
      <c r="Q79">
        <v>4</v>
      </c>
      <c r="R79">
        <v>2</v>
      </c>
      <c r="S79" t="s">
        <v>397</v>
      </c>
      <c r="V79">
        <v>0</v>
      </c>
      <c r="W79">
        <v>1</v>
      </c>
      <c r="X79" s="9">
        <v>2</v>
      </c>
      <c r="Y79">
        <v>0</v>
      </c>
      <c r="Z79">
        <v>1</v>
      </c>
      <c r="AA79">
        <v>1</v>
      </c>
      <c r="AB79">
        <v>0</v>
      </c>
    </row>
    <row r="80" spans="2:28">
      <c r="B80" s="1" t="s">
        <v>309</v>
      </c>
      <c r="Q80">
        <v>4</v>
      </c>
      <c r="R80">
        <v>3</v>
      </c>
      <c r="S80" t="s">
        <v>432</v>
      </c>
      <c r="V80">
        <v>2</v>
      </c>
      <c r="W80">
        <v>0</v>
      </c>
      <c r="X80" s="9">
        <v>3</v>
      </c>
      <c r="Y80">
        <v>0</v>
      </c>
      <c r="Z80">
        <v>0</v>
      </c>
      <c r="AA80">
        <v>0</v>
      </c>
      <c r="AB80">
        <v>1</v>
      </c>
    </row>
    <row r="81" spans="2:28">
      <c r="B81" s="1" t="s">
        <v>309</v>
      </c>
      <c r="Q81">
        <v>4</v>
      </c>
      <c r="R81">
        <v>4</v>
      </c>
      <c r="S81" t="s">
        <v>433</v>
      </c>
      <c r="V81">
        <v>2</v>
      </c>
      <c r="W81">
        <v>0</v>
      </c>
      <c r="X81" s="9">
        <v>4</v>
      </c>
      <c r="Y81">
        <v>0</v>
      </c>
      <c r="Z81">
        <v>0</v>
      </c>
      <c r="AA81">
        <v>0</v>
      </c>
      <c r="AB81">
        <v>1</v>
      </c>
    </row>
    <row r="82" spans="2:28">
      <c r="B82" s="1" t="s">
        <v>309</v>
      </c>
      <c r="Q82">
        <v>4</v>
      </c>
      <c r="R82">
        <v>5</v>
      </c>
      <c r="S82" t="s">
        <v>434</v>
      </c>
      <c r="V82">
        <v>2</v>
      </c>
      <c r="W82">
        <v>0</v>
      </c>
      <c r="X82" s="9">
        <v>5</v>
      </c>
      <c r="Y82">
        <v>0</v>
      </c>
      <c r="Z82">
        <v>0</v>
      </c>
      <c r="AA82">
        <v>0</v>
      </c>
      <c r="AB82">
        <v>1</v>
      </c>
    </row>
    <row r="83" spans="2:28">
      <c r="B83" s="1" t="s">
        <v>309</v>
      </c>
      <c r="Q83">
        <v>4</v>
      </c>
      <c r="R83">
        <v>6</v>
      </c>
      <c r="S83" t="s">
        <v>435</v>
      </c>
      <c r="V83">
        <v>2</v>
      </c>
      <c r="W83">
        <v>0</v>
      </c>
      <c r="X83" s="9">
        <v>6</v>
      </c>
      <c r="Y83">
        <v>0</v>
      </c>
      <c r="Z83">
        <v>0</v>
      </c>
      <c r="AA83">
        <v>0</v>
      </c>
      <c r="AB83">
        <v>1</v>
      </c>
    </row>
    <row r="84" spans="2:28">
      <c r="B84" s="1" t="s">
        <v>309</v>
      </c>
      <c r="Q84">
        <v>4</v>
      </c>
      <c r="R84">
        <v>7</v>
      </c>
      <c r="S84" t="s">
        <v>436</v>
      </c>
      <c r="V84">
        <v>2</v>
      </c>
      <c r="W84">
        <v>0</v>
      </c>
      <c r="X84" s="9">
        <v>7</v>
      </c>
      <c r="Y84">
        <v>0</v>
      </c>
      <c r="Z84">
        <v>0</v>
      </c>
      <c r="AA84">
        <v>0</v>
      </c>
      <c r="AB84">
        <v>1</v>
      </c>
    </row>
    <row r="85" spans="2:28">
      <c r="B85" s="1" t="s">
        <v>309</v>
      </c>
      <c r="Q85">
        <v>4</v>
      </c>
      <c r="R85">
        <v>8</v>
      </c>
      <c r="S85" t="s">
        <v>437</v>
      </c>
      <c r="V85">
        <v>2</v>
      </c>
      <c r="W85">
        <v>0</v>
      </c>
      <c r="X85" s="9">
        <v>8</v>
      </c>
      <c r="Y85">
        <v>0</v>
      </c>
      <c r="Z85">
        <v>0</v>
      </c>
      <c r="AA85">
        <v>0</v>
      </c>
      <c r="AB85">
        <v>1</v>
      </c>
    </row>
    <row r="86" spans="2:28">
      <c r="B86" s="1" t="s">
        <v>309</v>
      </c>
      <c r="Q86">
        <v>4</v>
      </c>
      <c r="R86">
        <v>9</v>
      </c>
      <c r="S86" t="s">
        <v>438</v>
      </c>
      <c r="V86">
        <v>2</v>
      </c>
      <c r="W86">
        <v>0</v>
      </c>
      <c r="X86" s="9">
        <v>9</v>
      </c>
      <c r="Y86">
        <v>0</v>
      </c>
      <c r="Z86">
        <v>0</v>
      </c>
      <c r="AA86">
        <v>0</v>
      </c>
      <c r="AB86">
        <v>1</v>
      </c>
    </row>
    <row r="87" spans="2:28">
      <c r="B87" s="1" t="s">
        <v>309</v>
      </c>
    </row>
    <row r="88" spans="2:28">
      <c r="B88" s="1" t="s">
        <v>309</v>
      </c>
    </row>
    <row r="89" spans="2:28">
      <c r="B89" s="1" t="s">
        <v>309</v>
      </c>
    </row>
    <row r="90" spans="2:28">
      <c r="B90" s="1" t="s">
        <v>309</v>
      </c>
    </row>
    <row r="91" spans="2:28">
      <c r="B91" s="1" t="s">
        <v>309</v>
      </c>
    </row>
    <row r="92" spans="2:28">
      <c r="B92" s="1" t="s">
        <v>309</v>
      </c>
    </row>
    <row r="93" spans="2:28">
      <c r="B93" s="1" t="s">
        <v>309</v>
      </c>
    </row>
    <row r="94" spans="2:28">
      <c r="B94" s="1" t="s">
        <v>309</v>
      </c>
    </row>
    <row r="95" spans="2:28">
      <c r="B95" s="1" t="s">
        <v>309</v>
      </c>
    </row>
    <row r="96" spans="2:28">
      <c r="B96" s="1" t="s">
        <v>309</v>
      </c>
    </row>
    <row r="97" spans="2:2">
      <c r="B97" s="1" t="s">
        <v>309</v>
      </c>
    </row>
    <row r="98" spans="2:2">
      <c r="B98" s="1" t="s">
        <v>309</v>
      </c>
    </row>
    <row r="99" spans="2:2">
      <c r="B99" s="1" t="s">
        <v>309</v>
      </c>
    </row>
    <row r="100" spans="2:2">
      <c r="B100" s="1" t="s">
        <v>309</v>
      </c>
    </row>
    <row r="101" spans="2:2">
      <c r="B101" s="1" t="s">
        <v>309</v>
      </c>
    </row>
    <row r="102" spans="2:2">
      <c r="B102" s="1" t="s">
        <v>309</v>
      </c>
    </row>
    <row r="103" spans="2:2">
      <c r="B103" s="1" t="s">
        <v>309</v>
      </c>
    </row>
    <row r="104" spans="2:2">
      <c r="B104" s="1" t="s">
        <v>309</v>
      </c>
    </row>
    <row r="105" spans="2:2">
      <c r="B105" s="1" t="s">
        <v>309</v>
      </c>
    </row>
    <row r="106" spans="2:2">
      <c r="B106" s="1" t="s">
        <v>309</v>
      </c>
    </row>
    <row r="107" spans="2:2">
      <c r="B107" s="1" t="s">
        <v>309</v>
      </c>
    </row>
    <row r="108" spans="2:2">
      <c r="B108" s="1" t="s">
        <v>309</v>
      </c>
    </row>
    <row r="109" spans="2:2">
      <c r="B109" s="1" t="s">
        <v>309</v>
      </c>
    </row>
    <row r="110" spans="2:2">
      <c r="B110" s="1" t="s">
        <v>309</v>
      </c>
    </row>
    <row r="111" spans="2:2">
      <c r="B111" s="1" t="s">
        <v>309</v>
      </c>
    </row>
    <row r="112" spans="2:2">
      <c r="B112" s="1" t="s">
        <v>309</v>
      </c>
    </row>
    <row r="113" spans="2:2">
      <c r="B113" s="1" t="s">
        <v>309</v>
      </c>
    </row>
    <row r="114" spans="2:2">
      <c r="B114" s="1" t="s">
        <v>309</v>
      </c>
    </row>
    <row r="115" spans="2:2">
      <c r="B115" s="1" t="s">
        <v>309</v>
      </c>
    </row>
    <row r="116" spans="2:2">
      <c r="B116" s="1" t="s">
        <v>309</v>
      </c>
    </row>
    <row r="117" spans="2:2">
      <c r="B117" s="1" t="s">
        <v>309</v>
      </c>
    </row>
    <row r="118" spans="2:2">
      <c r="B118" s="1" t="s">
        <v>309</v>
      </c>
    </row>
    <row r="119" spans="2:2">
      <c r="B119" s="1" t="s">
        <v>309</v>
      </c>
    </row>
    <row r="120" spans="2:2">
      <c r="B120" s="1" t="s">
        <v>309</v>
      </c>
    </row>
    <row r="121" spans="2:2">
      <c r="B121" s="1" t="s">
        <v>309</v>
      </c>
    </row>
    <row r="122" spans="2:2">
      <c r="B122" s="1" t="s">
        <v>309</v>
      </c>
    </row>
    <row r="123" spans="2:2">
      <c r="B123" s="1" t="s">
        <v>309</v>
      </c>
    </row>
    <row r="124" spans="2:2">
      <c r="B124" s="1" t="s">
        <v>309</v>
      </c>
    </row>
    <row r="125" spans="2:2">
      <c r="B125" s="1" t="s">
        <v>309</v>
      </c>
    </row>
    <row r="126" spans="2:2">
      <c r="B126" s="1" t="s">
        <v>309</v>
      </c>
    </row>
    <row r="127" spans="2:2">
      <c r="B127" s="1" t="s">
        <v>309</v>
      </c>
    </row>
    <row r="128" spans="2:2">
      <c r="B128" s="1" t="s">
        <v>309</v>
      </c>
    </row>
    <row r="129" spans="2:2">
      <c r="B129" s="1" t="s">
        <v>309</v>
      </c>
    </row>
    <row r="130" spans="2:2">
      <c r="B130" s="1" t="s">
        <v>309</v>
      </c>
    </row>
    <row r="131" spans="2:2">
      <c r="B131" s="1" t="s">
        <v>309</v>
      </c>
    </row>
    <row r="132" spans="2:2">
      <c r="B132" s="1" t="s">
        <v>309</v>
      </c>
    </row>
    <row r="133" spans="2:2">
      <c r="B133" s="1" t="s">
        <v>309</v>
      </c>
    </row>
    <row r="134" spans="2:2">
      <c r="B134" s="1" t="s">
        <v>309</v>
      </c>
    </row>
    <row r="135" spans="2:2">
      <c r="B135" s="1" t="s">
        <v>309</v>
      </c>
    </row>
    <row r="136" spans="2:2">
      <c r="B136" s="1" t="s">
        <v>309</v>
      </c>
    </row>
    <row r="137" spans="2:2">
      <c r="B137" s="1" t="s">
        <v>309</v>
      </c>
    </row>
    <row r="138" spans="2:2">
      <c r="B138" s="1" t="s">
        <v>309</v>
      </c>
    </row>
    <row r="139" spans="2:2">
      <c r="B139" s="1" t="s">
        <v>309</v>
      </c>
    </row>
    <row r="140" spans="2:2">
      <c r="B140" s="1" t="s">
        <v>309</v>
      </c>
    </row>
    <row r="141" spans="2:2">
      <c r="B141" s="1" t="s">
        <v>309</v>
      </c>
    </row>
    <row r="142" spans="2:2">
      <c r="B142" s="1" t="s">
        <v>309</v>
      </c>
    </row>
    <row r="143" spans="2:2">
      <c r="B143" s="1" t="s">
        <v>309</v>
      </c>
    </row>
    <row r="144" spans="2:2">
      <c r="B144" s="1" t="s">
        <v>309</v>
      </c>
    </row>
    <row r="145" spans="2:2">
      <c r="B145" s="1" t="s">
        <v>309</v>
      </c>
    </row>
    <row r="146" spans="2:2">
      <c r="B146" s="1" t="s">
        <v>309</v>
      </c>
    </row>
    <row r="147" spans="2:2">
      <c r="B147" s="1" t="s">
        <v>309</v>
      </c>
    </row>
    <row r="148" spans="2:2">
      <c r="B148" s="1" t="s">
        <v>309</v>
      </c>
    </row>
    <row r="149" spans="2:2">
      <c r="B149" s="1" t="s">
        <v>309</v>
      </c>
    </row>
    <row r="150" spans="2:2">
      <c r="B150" s="1" t="s">
        <v>309</v>
      </c>
    </row>
    <row r="151" spans="2:2">
      <c r="B151" s="1" t="s">
        <v>309</v>
      </c>
    </row>
    <row r="152" spans="2:2">
      <c r="B152" s="1" t="s">
        <v>309</v>
      </c>
    </row>
    <row r="153" spans="2:2">
      <c r="B153" s="1" t="s">
        <v>309</v>
      </c>
    </row>
    <row r="154" spans="2:2">
      <c r="B154" s="1" t="s">
        <v>309</v>
      </c>
    </row>
    <row r="155" spans="2:2">
      <c r="B155" s="1" t="s">
        <v>309</v>
      </c>
    </row>
    <row r="156" spans="2:2">
      <c r="B156" s="1" t="s">
        <v>309</v>
      </c>
    </row>
    <row r="157" spans="2:2">
      <c r="B157" s="1" t="s">
        <v>309</v>
      </c>
    </row>
    <row r="158" spans="2:2">
      <c r="B158" s="1" t="s">
        <v>309</v>
      </c>
    </row>
    <row r="159" spans="2:2">
      <c r="B159" s="1" t="s">
        <v>309</v>
      </c>
    </row>
    <row r="160" spans="2:2">
      <c r="B160" s="1" t="s">
        <v>309</v>
      </c>
    </row>
    <row r="161" spans="2:2">
      <c r="B161" s="1" t="s">
        <v>309</v>
      </c>
    </row>
    <row r="162" spans="2:2">
      <c r="B162" s="1" t="s">
        <v>309</v>
      </c>
    </row>
    <row r="163" spans="2:2">
      <c r="B163" s="1" t="s">
        <v>309</v>
      </c>
    </row>
    <row r="164" spans="2:2">
      <c r="B164" s="1" t="s">
        <v>309</v>
      </c>
    </row>
    <row r="165" spans="2:2">
      <c r="B165" s="1" t="s">
        <v>309</v>
      </c>
    </row>
    <row r="166" spans="2:2">
      <c r="B166" s="1" t="s">
        <v>309</v>
      </c>
    </row>
    <row r="167" spans="2:2">
      <c r="B167" s="1" t="s">
        <v>309</v>
      </c>
    </row>
    <row r="168" spans="2:2">
      <c r="B168" s="1" t="s">
        <v>309</v>
      </c>
    </row>
    <row r="169" spans="2:2">
      <c r="B169" s="1" t="s">
        <v>309</v>
      </c>
    </row>
    <row r="170" spans="2:2">
      <c r="B170" s="1" t="s">
        <v>309</v>
      </c>
    </row>
    <row r="171" spans="2:2">
      <c r="B171" s="1" t="s">
        <v>309</v>
      </c>
    </row>
    <row r="172" spans="2:2">
      <c r="B172" s="1" t="s">
        <v>309</v>
      </c>
    </row>
    <row r="173" spans="2:2">
      <c r="B173" s="1" t="s">
        <v>309</v>
      </c>
    </row>
    <row r="174" spans="2:2">
      <c r="B174" s="1" t="s">
        <v>309</v>
      </c>
    </row>
    <row r="175" spans="2:2">
      <c r="B175" s="1" t="s">
        <v>309</v>
      </c>
    </row>
    <row r="176" spans="2:2">
      <c r="B176" s="1" t="s">
        <v>309</v>
      </c>
    </row>
    <row r="177" spans="2:2">
      <c r="B177" s="1" t="s">
        <v>309</v>
      </c>
    </row>
    <row r="178" spans="2:2">
      <c r="B178" s="1" t="s">
        <v>309</v>
      </c>
    </row>
    <row r="179" spans="2:2">
      <c r="B179" s="1" t="s">
        <v>309</v>
      </c>
    </row>
    <row r="180" spans="2:2">
      <c r="B180" s="1" t="s">
        <v>309</v>
      </c>
    </row>
    <row r="181" spans="2:2">
      <c r="B181" s="1" t="s">
        <v>309</v>
      </c>
    </row>
    <row r="182" spans="2:2">
      <c r="B182" s="1" t="s">
        <v>309</v>
      </c>
    </row>
    <row r="183" spans="2:2">
      <c r="B183" s="1" t="s">
        <v>309</v>
      </c>
    </row>
    <row r="184" spans="2:2">
      <c r="B184" s="1" t="s">
        <v>309</v>
      </c>
    </row>
    <row r="185" spans="2:2">
      <c r="B185" s="1" t="s">
        <v>309</v>
      </c>
    </row>
    <row r="186" spans="2:2">
      <c r="B186" s="1" t="s">
        <v>309</v>
      </c>
    </row>
    <row r="187" spans="2:2">
      <c r="B187" s="1" t="s">
        <v>309</v>
      </c>
    </row>
    <row r="188" spans="2:2">
      <c r="B188" s="1" t="s">
        <v>309</v>
      </c>
    </row>
    <row r="189" spans="2:2">
      <c r="B189" s="1" t="s">
        <v>309</v>
      </c>
    </row>
    <row r="190" spans="2:2">
      <c r="B190" s="1" t="s">
        <v>309</v>
      </c>
    </row>
    <row r="191" spans="2:2">
      <c r="B191" s="1" t="s">
        <v>309</v>
      </c>
    </row>
    <row r="192" spans="2:2">
      <c r="B192" s="1" t="s">
        <v>309</v>
      </c>
    </row>
    <row r="193" spans="2:2">
      <c r="B193" s="1" t="s">
        <v>309</v>
      </c>
    </row>
    <row r="194" spans="2:2">
      <c r="B194" s="1" t="s">
        <v>309</v>
      </c>
    </row>
    <row r="195" spans="2:2">
      <c r="B195" s="1" t="s">
        <v>309</v>
      </c>
    </row>
    <row r="196" spans="2:2">
      <c r="B196" s="1" t="s">
        <v>309</v>
      </c>
    </row>
    <row r="197" spans="2:2">
      <c r="B197" s="1" t="s">
        <v>309</v>
      </c>
    </row>
    <row r="198" spans="2:2">
      <c r="B198" s="1" t="s">
        <v>309</v>
      </c>
    </row>
    <row r="199" spans="2:2">
      <c r="B199" s="1" t="s">
        <v>309</v>
      </c>
    </row>
    <row r="200" spans="2:2">
      <c r="B200" s="1" t="s">
        <v>309</v>
      </c>
    </row>
    <row r="201" spans="2:2">
      <c r="B201" s="1" t="s">
        <v>309</v>
      </c>
    </row>
    <row r="202" spans="2:2">
      <c r="B202" s="1" t="s">
        <v>309</v>
      </c>
    </row>
    <row r="203" spans="2:2">
      <c r="B203" s="1" t="s">
        <v>309</v>
      </c>
    </row>
    <row r="204" spans="2:2">
      <c r="B204" s="1" t="s">
        <v>309</v>
      </c>
    </row>
    <row r="205" spans="2:2">
      <c r="B205" s="1" t="s">
        <v>309</v>
      </c>
    </row>
    <row r="206" spans="2:2">
      <c r="B206" s="1" t="s">
        <v>309</v>
      </c>
    </row>
    <row r="207" spans="2:2">
      <c r="B207" s="1" t="s">
        <v>309</v>
      </c>
    </row>
    <row r="208" spans="2:2">
      <c r="B208" s="1" t="s">
        <v>309</v>
      </c>
    </row>
    <row r="209" spans="2:2">
      <c r="B209" s="1" t="s">
        <v>309</v>
      </c>
    </row>
    <row r="210" spans="2:2">
      <c r="B210" s="1" t="s">
        <v>309</v>
      </c>
    </row>
    <row r="211" spans="2:2">
      <c r="B211" s="1" t="s">
        <v>309</v>
      </c>
    </row>
    <row r="212" spans="2:2">
      <c r="B212" s="1" t="s">
        <v>309</v>
      </c>
    </row>
    <row r="213" spans="2:2">
      <c r="B213" s="1" t="s">
        <v>309</v>
      </c>
    </row>
    <row r="214" spans="2:2">
      <c r="B214" s="1" t="s">
        <v>309</v>
      </c>
    </row>
    <row r="215" spans="2:2">
      <c r="B215" s="1" t="s">
        <v>309</v>
      </c>
    </row>
    <row r="216" spans="2:2">
      <c r="B216" s="1" t="s">
        <v>309</v>
      </c>
    </row>
    <row r="217" spans="2:2">
      <c r="B217" s="1" t="s">
        <v>309</v>
      </c>
    </row>
    <row r="218" spans="2:2">
      <c r="B218" s="1" t="s">
        <v>309</v>
      </c>
    </row>
    <row r="219" spans="2:2">
      <c r="B219" s="1" t="s">
        <v>309</v>
      </c>
    </row>
    <row r="220" spans="2:2">
      <c r="B220" s="1" t="s">
        <v>309</v>
      </c>
    </row>
    <row r="221" spans="2:2">
      <c r="B221" s="1" t="s">
        <v>309</v>
      </c>
    </row>
    <row r="222" spans="2:2">
      <c r="B222" s="1" t="s">
        <v>309</v>
      </c>
    </row>
    <row r="223" spans="2:2">
      <c r="B223" s="1" t="s">
        <v>309</v>
      </c>
    </row>
    <row r="224" spans="2:2">
      <c r="B224" s="1" t="s">
        <v>309</v>
      </c>
    </row>
    <row r="225" spans="2:2">
      <c r="B225" s="1" t="s">
        <v>309</v>
      </c>
    </row>
    <row r="226" spans="2:2">
      <c r="B226" s="1" t="s">
        <v>309</v>
      </c>
    </row>
    <row r="227" spans="2:2">
      <c r="B227" s="1" t="s">
        <v>309</v>
      </c>
    </row>
    <row r="228" spans="2:2">
      <c r="B228" s="1" t="s">
        <v>309</v>
      </c>
    </row>
    <row r="229" spans="2:2">
      <c r="B229" s="1" t="s">
        <v>309</v>
      </c>
    </row>
    <row r="230" spans="2:2">
      <c r="B230" s="1" t="s">
        <v>309</v>
      </c>
    </row>
    <row r="231" spans="2:2">
      <c r="B231" s="1" t="s">
        <v>309</v>
      </c>
    </row>
    <row r="232" spans="2:2">
      <c r="B232" s="1" t="s">
        <v>309</v>
      </c>
    </row>
    <row r="233" spans="2:2">
      <c r="B233" s="1" t="s">
        <v>309</v>
      </c>
    </row>
    <row r="234" spans="2:2">
      <c r="B234" s="1" t="s">
        <v>309</v>
      </c>
    </row>
    <row r="235" spans="2:2">
      <c r="B235" s="1" t="s">
        <v>309</v>
      </c>
    </row>
    <row r="236" spans="2:2">
      <c r="B236" s="1" t="s">
        <v>309</v>
      </c>
    </row>
    <row r="237" spans="2:2">
      <c r="B237" s="1" t="s">
        <v>309</v>
      </c>
    </row>
    <row r="238" spans="2:2">
      <c r="B238" s="1" t="s">
        <v>309</v>
      </c>
    </row>
    <row r="239" spans="2:2">
      <c r="B239" s="1" t="s">
        <v>309</v>
      </c>
    </row>
    <row r="240" spans="2:2">
      <c r="B240" s="1" t="s">
        <v>309</v>
      </c>
    </row>
    <row r="241" spans="2:2">
      <c r="B241" s="1" t="s">
        <v>309</v>
      </c>
    </row>
    <row r="242" spans="2:2">
      <c r="B242" s="1" t="s">
        <v>309</v>
      </c>
    </row>
    <row r="243" spans="2:2">
      <c r="B243" s="1" t="s">
        <v>309</v>
      </c>
    </row>
    <row r="244" spans="2:2">
      <c r="B244" s="1" t="s">
        <v>309</v>
      </c>
    </row>
    <row r="245" spans="2:2">
      <c r="B245" s="1" t="s">
        <v>309</v>
      </c>
    </row>
    <row r="246" spans="2:2">
      <c r="B246" s="1" t="s">
        <v>309</v>
      </c>
    </row>
    <row r="247" spans="2:2">
      <c r="B247" s="1" t="s">
        <v>309</v>
      </c>
    </row>
    <row r="248" spans="2:2">
      <c r="B248" s="1" t="s">
        <v>309</v>
      </c>
    </row>
    <row r="249" spans="2:2">
      <c r="B249" s="1" t="s">
        <v>309</v>
      </c>
    </row>
    <row r="250" spans="2:2">
      <c r="B250" s="1" t="s">
        <v>309</v>
      </c>
    </row>
    <row r="251" spans="2:2">
      <c r="B251" s="1" t="s">
        <v>309</v>
      </c>
    </row>
    <row r="252" spans="2:2">
      <c r="B252" s="1" t="s">
        <v>309</v>
      </c>
    </row>
    <row r="253" spans="2:2">
      <c r="B253" s="1" t="s">
        <v>309</v>
      </c>
    </row>
    <row r="254" spans="2:2">
      <c r="B254" s="1" t="s">
        <v>309</v>
      </c>
    </row>
    <row r="255" spans="2:2">
      <c r="B255" s="1" t="s">
        <v>309</v>
      </c>
    </row>
    <row r="256" spans="2:2">
      <c r="B256" s="1" t="s">
        <v>309</v>
      </c>
    </row>
    <row r="257" spans="2:2">
      <c r="B257" s="1" t="s">
        <v>309</v>
      </c>
    </row>
    <row r="258" spans="2:2">
      <c r="B258" s="1" t="s">
        <v>309</v>
      </c>
    </row>
    <row r="259" spans="2:2">
      <c r="B259" s="1" t="s">
        <v>309</v>
      </c>
    </row>
    <row r="260" spans="2:2">
      <c r="B260" s="1" t="s">
        <v>309</v>
      </c>
    </row>
    <row r="261" spans="2:2">
      <c r="B261" s="1" t="s">
        <v>309</v>
      </c>
    </row>
    <row r="262" spans="2:2">
      <c r="B262" s="1" t="s">
        <v>309</v>
      </c>
    </row>
    <row r="263" spans="2:2">
      <c r="B263" s="1" t="s">
        <v>309</v>
      </c>
    </row>
    <row r="264" spans="2:2">
      <c r="B264" s="1" t="s">
        <v>309</v>
      </c>
    </row>
    <row r="265" spans="2:2">
      <c r="B265" s="1" t="s">
        <v>309</v>
      </c>
    </row>
    <row r="266" spans="2:2">
      <c r="B266" s="1" t="s">
        <v>309</v>
      </c>
    </row>
    <row r="267" spans="2:2">
      <c r="B267" s="1" t="s">
        <v>309</v>
      </c>
    </row>
    <row r="268" spans="2:2">
      <c r="B268" s="1" t="s">
        <v>309</v>
      </c>
    </row>
    <row r="269" spans="2:2">
      <c r="B269" s="1" t="s">
        <v>309</v>
      </c>
    </row>
    <row r="270" spans="2:2">
      <c r="B270" s="1" t="s">
        <v>309</v>
      </c>
    </row>
    <row r="271" spans="2:2">
      <c r="B271" s="1" t="s">
        <v>309</v>
      </c>
    </row>
    <row r="272" spans="2:2">
      <c r="B272" s="1" t="s">
        <v>309</v>
      </c>
    </row>
    <row r="273" spans="2:2">
      <c r="B273" s="1" t="s">
        <v>309</v>
      </c>
    </row>
    <row r="274" spans="2:2">
      <c r="B274" s="1" t="s">
        <v>309</v>
      </c>
    </row>
    <row r="275" spans="2:2">
      <c r="B275" s="1" t="s">
        <v>309</v>
      </c>
    </row>
    <row r="276" spans="2:2">
      <c r="B276" s="1" t="s">
        <v>309</v>
      </c>
    </row>
    <row r="277" spans="2:2">
      <c r="B277" s="1" t="s">
        <v>309</v>
      </c>
    </row>
    <row r="278" spans="2:2">
      <c r="B278" s="1" t="s">
        <v>309</v>
      </c>
    </row>
    <row r="279" spans="2:2">
      <c r="B279" s="1" t="s">
        <v>309</v>
      </c>
    </row>
    <row r="280" spans="2:2">
      <c r="B280" s="1" t="s">
        <v>309</v>
      </c>
    </row>
    <row r="281" spans="2:2">
      <c r="B281" s="1" t="s">
        <v>309</v>
      </c>
    </row>
    <row r="282" spans="2:2">
      <c r="B282" s="1" t="s">
        <v>309</v>
      </c>
    </row>
    <row r="283" spans="2:2">
      <c r="B283" s="1" t="s">
        <v>309</v>
      </c>
    </row>
    <row r="284" spans="2:2">
      <c r="B284" s="1" t="s">
        <v>309</v>
      </c>
    </row>
    <row r="285" spans="2:2">
      <c r="B285" s="1" t="s">
        <v>309</v>
      </c>
    </row>
    <row r="286" spans="2:2">
      <c r="B286" s="1" t="s">
        <v>309</v>
      </c>
    </row>
    <row r="287" spans="2:2">
      <c r="B287" s="1" t="s">
        <v>309</v>
      </c>
    </row>
    <row r="288" spans="2:2">
      <c r="B288" s="1" t="s">
        <v>309</v>
      </c>
    </row>
    <row r="289" spans="2:2">
      <c r="B289" s="1" t="s">
        <v>309</v>
      </c>
    </row>
    <row r="290" spans="2:2">
      <c r="B290" s="1" t="s">
        <v>309</v>
      </c>
    </row>
    <row r="291" spans="2:2">
      <c r="B291" s="1" t="s">
        <v>309</v>
      </c>
    </row>
    <row r="292" spans="2:2">
      <c r="B292" s="1" t="s">
        <v>309</v>
      </c>
    </row>
    <row r="293" spans="2:2">
      <c r="B293" s="1" t="s">
        <v>309</v>
      </c>
    </row>
    <row r="294" spans="2:2">
      <c r="B294" s="1" t="s">
        <v>309</v>
      </c>
    </row>
    <row r="295" spans="2:2">
      <c r="B295" s="1" t="s">
        <v>309</v>
      </c>
    </row>
    <row r="296" spans="2:2">
      <c r="B296" s="1" t="s">
        <v>309</v>
      </c>
    </row>
    <row r="297" spans="2:2">
      <c r="B297" s="1" t="s">
        <v>309</v>
      </c>
    </row>
    <row r="298" spans="2:2">
      <c r="B298" s="1" t="s">
        <v>309</v>
      </c>
    </row>
    <row r="299" spans="2:2">
      <c r="B299" s="1" t="s">
        <v>309</v>
      </c>
    </row>
    <row r="300" spans="2:2">
      <c r="B300" s="1" t="s">
        <v>309</v>
      </c>
    </row>
    <row r="301" spans="2:2">
      <c r="B301" s="1" t="s">
        <v>309</v>
      </c>
    </row>
    <row r="302" spans="2:2">
      <c r="B302" s="1" t="s">
        <v>309</v>
      </c>
    </row>
    <row r="303" spans="2:2">
      <c r="B303" s="1" t="s">
        <v>309</v>
      </c>
    </row>
    <row r="304" spans="2:2">
      <c r="B304" s="1" t="s">
        <v>309</v>
      </c>
    </row>
    <row r="305" spans="2:2">
      <c r="B305" s="1" t="s">
        <v>309</v>
      </c>
    </row>
    <row r="306" spans="2:2">
      <c r="B306" s="1" t="s">
        <v>309</v>
      </c>
    </row>
    <row r="307" spans="2:2">
      <c r="B307" s="1" t="s">
        <v>309</v>
      </c>
    </row>
    <row r="308" spans="2:2">
      <c r="B308" s="1" t="s">
        <v>309</v>
      </c>
    </row>
    <row r="309" spans="2:2">
      <c r="B309" s="1" t="s">
        <v>309</v>
      </c>
    </row>
    <row r="310" spans="2:2">
      <c r="B310" s="1" t="s">
        <v>309</v>
      </c>
    </row>
    <row r="311" spans="2:2">
      <c r="B311" s="1" t="s">
        <v>309</v>
      </c>
    </row>
    <row r="312" spans="2:2">
      <c r="B312" s="1" t="s">
        <v>309</v>
      </c>
    </row>
    <row r="313" spans="2:2">
      <c r="B313" s="1" t="s">
        <v>309</v>
      </c>
    </row>
    <row r="314" spans="2:2">
      <c r="B314" s="1" t="s">
        <v>309</v>
      </c>
    </row>
    <row r="315" spans="2:2">
      <c r="B315" s="1" t="s">
        <v>309</v>
      </c>
    </row>
    <row r="316" spans="2:2">
      <c r="B316" s="1" t="s">
        <v>309</v>
      </c>
    </row>
    <row r="317" spans="2:2">
      <c r="B317" s="1" t="s">
        <v>309</v>
      </c>
    </row>
    <row r="318" spans="2:2">
      <c r="B318" s="1" t="s">
        <v>309</v>
      </c>
    </row>
    <row r="319" spans="2:2">
      <c r="B319" s="1" t="s">
        <v>309</v>
      </c>
    </row>
    <row r="320" spans="2:2">
      <c r="B320" s="1" t="s">
        <v>309</v>
      </c>
    </row>
    <row r="321" spans="2:2">
      <c r="B321" s="1" t="s">
        <v>309</v>
      </c>
    </row>
    <row r="322" spans="2:2">
      <c r="B322" s="1" t="s">
        <v>309</v>
      </c>
    </row>
    <row r="323" spans="2:2">
      <c r="B323" s="1" t="s">
        <v>309</v>
      </c>
    </row>
    <row r="324" spans="2:2">
      <c r="B324" s="1" t="s">
        <v>309</v>
      </c>
    </row>
    <row r="325" spans="2:2">
      <c r="B325" s="1" t="s">
        <v>309</v>
      </c>
    </row>
    <row r="326" spans="2:2">
      <c r="B326" s="1" t="s">
        <v>309</v>
      </c>
    </row>
    <row r="327" spans="2:2">
      <c r="B327" s="1" t="s">
        <v>309</v>
      </c>
    </row>
    <row r="328" spans="2:2">
      <c r="B328" s="1" t="s">
        <v>309</v>
      </c>
    </row>
    <row r="329" spans="2:2">
      <c r="B329" s="1" t="s">
        <v>309</v>
      </c>
    </row>
    <row r="330" spans="2:2">
      <c r="B330" s="1" t="s">
        <v>309</v>
      </c>
    </row>
    <row r="331" spans="2:2">
      <c r="B331" s="1" t="s">
        <v>309</v>
      </c>
    </row>
    <row r="332" spans="2:2">
      <c r="B332" s="1" t="s">
        <v>309</v>
      </c>
    </row>
    <row r="333" spans="2:2">
      <c r="B333" s="1" t="s">
        <v>309</v>
      </c>
    </row>
    <row r="334" spans="2:2">
      <c r="B334" s="1" t="s">
        <v>309</v>
      </c>
    </row>
    <row r="335" spans="2:2">
      <c r="B335" s="1" t="s">
        <v>309</v>
      </c>
    </row>
    <row r="336" spans="2:2">
      <c r="B336" s="1" t="s">
        <v>309</v>
      </c>
    </row>
    <row r="337" spans="2:2">
      <c r="B337" s="1" t="s">
        <v>309</v>
      </c>
    </row>
    <row r="338" spans="2:2">
      <c r="B338" s="1" t="s">
        <v>309</v>
      </c>
    </row>
    <row r="339" spans="2:2">
      <c r="B339" s="1" t="s">
        <v>309</v>
      </c>
    </row>
    <row r="340" spans="2:2">
      <c r="B340" s="1" t="s">
        <v>309</v>
      </c>
    </row>
    <row r="341" spans="2:2">
      <c r="B341" s="1" t="s">
        <v>309</v>
      </c>
    </row>
    <row r="342" spans="2:2">
      <c r="B342" s="1" t="s">
        <v>309</v>
      </c>
    </row>
    <row r="343" spans="2:2">
      <c r="B343" s="1" t="s">
        <v>309</v>
      </c>
    </row>
    <row r="344" spans="2:2">
      <c r="B344" s="1" t="s">
        <v>309</v>
      </c>
    </row>
    <row r="345" spans="2:2">
      <c r="B345" s="1" t="s">
        <v>309</v>
      </c>
    </row>
    <row r="346" spans="2:2">
      <c r="B346" s="1" t="s">
        <v>309</v>
      </c>
    </row>
    <row r="347" spans="2:2">
      <c r="B347" s="1" t="s">
        <v>309</v>
      </c>
    </row>
    <row r="348" spans="2:2">
      <c r="B348" s="1" t="s">
        <v>309</v>
      </c>
    </row>
    <row r="349" spans="2:2">
      <c r="B349" s="1" t="s">
        <v>309</v>
      </c>
    </row>
    <row r="350" spans="2:2">
      <c r="B350" s="1" t="s">
        <v>309</v>
      </c>
    </row>
    <row r="351" spans="2:2">
      <c r="B351" s="1" t="s">
        <v>309</v>
      </c>
    </row>
    <row r="352" spans="2:2">
      <c r="B352" s="1" t="s">
        <v>309</v>
      </c>
    </row>
    <row r="353" spans="2:2">
      <c r="B353" s="1" t="s">
        <v>309</v>
      </c>
    </row>
    <row r="354" spans="2:2">
      <c r="B354" s="1" t="s">
        <v>309</v>
      </c>
    </row>
    <row r="355" spans="2:2">
      <c r="B355" s="1" t="s">
        <v>309</v>
      </c>
    </row>
    <row r="356" spans="2:2">
      <c r="B356" s="1" t="s">
        <v>309</v>
      </c>
    </row>
    <row r="357" spans="2:2">
      <c r="B357" s="1" t="s">
        <v>309</v>
      </c>
    </row>
    <row r="358" spans="2:2">
      <c r="B358" s="1" t="s">
        <v>309</v>
      </c>
    </row>
    <row r="359" spans="2:2">
      <c r="B359" s="1" t="s">
        <v>309</v>
      </c>
    </row>
    <row r="360" spans="2:2">
      <c r="B360" s="1" t="s">
        <v>309</v>
      </c>
    </row>
    <row r="361" spans="2:2">
      <c r="B361" s="1" t="s">
        <v>309</v>
      </c>
    </row>
    <row r="362" spans="2:2">
      <c r="B362" s="1" t="s">
        <v>309</v>
      </c>
    </row>
    <row r="363" spans="2:2">
      <c r="B363" s="1" t="s">
        <v>309</v>
      </c>
    </row>
    <row r="364" spans="2:2">
      <c r="B364" s="1" t="s">
        <v>309</v>
      </c>
    </row>
    <row r="365" spans="2:2">
      <c r="B365" s="1" t="s">
        <v>309</v>
      </c>
    </row>
    <row r="366" spans="2:2">
      <c r="B366" s="1" t="s">
        <v>309</v>
      </c>
    </row>
    <row r="367" spans="2:2">
      <c r="B367" s="1" t="s">
        <v>309</v>
      </c>
    </row>
    <row r="368" spans="2:2">
      <c r="B368" s="1" t="s">
        <v>309</v>
      </c>
    </row>
    <row r="369" spans="2:2">
      <c r="B369" s="1" t="s">
        <v>309</v>
      </c>
    </row>
    <row r="370" spans="2:2">
      <c r="B370" s="1" t="s">
        <v>309</v>
      </c>
    </row>
    <row r="371" spans="2:2">
      <c r="B371" s="1" t="s">
        <v>309</v>
      </c>
    </row>
    <row r="372" spans="2:2">
      <c r="B372" s="1" t="s">
        <v>309</v>
      </c>
    </row>
    <row r="373" spans="2:2">
      <c r="B373" s="1" t="s">
        <v>309</v>
      </c>
    </row>
    <row r="374" spans="2:2">
      <c r="B374" s="1" t="s">
        <v>309</v>
      </c>
    </row>
    <row r="375" spans="2:2">
      <c r="B375" s="1" t="s">
        <v>309</v>
      </c>
    </row>
    <row r="376" spans="2:2">
      <c r="B376" s="1" t="s">
        <v>309</v>
      </c>
    </row>
    <row r="377" spans="2:2">
      <c r="B377" s="1" t="s">
        <v>309</v>
      </c>
    </row>
    <row r="378" spans="2:2">
      <c r="B378" s="1" t="s">
        <v>309</v>
      </c>
    </row>
    <row r="379" spans="2:2">
      <c r="B379" s="1" t="s">
        <v>309</v>
      </c>
    </row>
    <row r="380" spans="2:2">
      <c r="B380" s="1" t="s">
        <v>309</v>
      </c>
    </row>
    <row r="381" spans="2:2">
      <c r="B381" s="1" t="s">
        <v>309</v>
      </c>
    </row>
    <row r="382" spans="2:2">
      <c r="B382" s="1" t="s">
        <v>309</v>
      </c>
    </row>
    <row r="383" spans="2:2">
      <c r="B383" s="1" t="s">
        <v>309</v>
      </c>
    </row>
    <row r="384" spans="2:2">
      <c r="B384" s="1" t="s">
        <v>309</v>
      </c>
    </row>
    <row r="385" spans="2:2">
      <c r="B385" s="1" t="s">
        <v>309</v>
      </c>
    </row>
    <row r="386" spans="2:2">
      <c r="B386" s="1" t="s">
        <v>309</v>
      </c>
    </row>
    <row r="387" spans="2:2">
      <c r="B387" s="1" t="s">
        <v>309</v>
      </c>
    </row>
    <row r="388" spans="2:2">
      <c r="B388" s="1" t="s">
        <v>309</v>
      </c>
    </row>
    <row r="389" spans="2:2">
      <c r="B389" s="1" t="s">
        <v>309</v>
      </c>
    </row>
    <row r="390" spans="2:2">
      <c r="B390" s="1" t="s">
        <v>309</v>
      </c>
    </row>
    <row r="391" spans="2:2">
      <c r="B391" s="1" t="s">
        <v>309</v>
      </c>
    </row>
    <row r="392" spans="2:2">
      <c r="B392" s="1" t="s">
        <v>309</v>
      </c>
    </row>
    <row r="393" spans="2:2">
      <c r="B393" s="1" t="s">
        <v>309</v>
      </c>
    </row>
    <row r="394" spans="2:2">
      <c r="B394" s="1" t="s">
        <v>309</v>
      </c>
    </row>
    <row r="395" spans="2:2">
      <c r="B395" s="1" t="s">
        <v>309</v>
      </c>
    </row>
    <row r="396" spans="2:2">
      <c r="B396" s="1" t="s">
        <v>309</v>
      </c>
    </row>
    <row r="397" spans="2:2">
      <c r="B397" s="1" t="s">
        <v>309</v>
      </c>
    </row>
    <row r="398" spans="2:2">
      <c r="B398" s="1" t="s">
        <v>309</v>
      </c>
    </row>
    <row r="399" spans="2:2">
      <c r="B399" s="1" t="s">
        <v>309</v>
      </c>
    </row>
    <row r="400" spans="2:2">
      <c r="B400" s="1" t="s">
        <v>309</v>
      </c>
    </row>
    <row r="401" spans="2:2">
      <c r="B401" s="1" t="s">
        <v>309</v>
      </c>
    </row>
    <row r="402" spans="2:2">
      <c r="B402" s="1" t="s">
        <v>309</v>
      </c>
    </row>
    <row r="403" spans="2:2">
      <c r="B403" s="1" t="s">
        <v>309</v>
      </c>
    </row>
    <row r="404" spans="2:2">
      <c r="B404" s="1" t="s">
        <v>309</v>
      </c>
    </row>
    <row r="405" spans="2:2">
      <c r="B405" s="1" t="s">
        <v>309</v>
      </c>
    </row>
    <row r="406" spans="2:2">
      <c r="B406" s="1" t="s">
        <v>309</v>
      </c>
    </row>
    <row r="407" spans="2:2">
      <c r="B407" s="1" t="s">
        <v>309</v>
      </c>
    </row>
    <row r="408" spans="2:2">
      <c r="B408" s="1" t="s">
        <v>309</v>
      </c>
    </row>
    <row r="409" spans="2:2">
      <c r="B409" s="1" t="s">
        <v>309</v>
      </c>
    </row>
    <row r="410" spans="2:2">
      <c r="B410" s="1" t="s">
        <v>309</v>
      </c>
    </row>
    <row r="411" spans="2:2">
      <c r="B411" s="1" t="s">
        <v>309</v>
      </c>
    </row>
    <row r="412" spans="2:2">
      <c r="B412" s="1" t="s">
        <v>309</v>
      </c>
    </row>
    <row r="413" spans="2:2">
      <c r="B413" s="1" t="s">
        <v>309</v>
      </c>
    </row>
    <row r="414" spans="2:2">
      <c r="B414" s="1" t="s">
        <v>309</v>
      </c>
    </row>
    <row r="415" spans="2:2">
      <c r="B415" s="1" t="s">
        <v>309</v>
      </c>
    </row>
    <row r="416" spans="2:2">
      <c r="B416" s="1" t="s">
        <v>309</v>
      </c>
    </row>
    <row r="417" spans="2:2">
      <c r="B417" s="1" t="s">
        <v>309</v>
      </c>
    </row>
    <row r="418" spans="2:2">
      <c r="B418" s="1" t="s">
        <v>309</v>
      </c>
    </row>
    <row r="419" spans="2:2">
      <c r="B419" s="1" t="s">
        <v>309</v>
      </c>
    </row>
    <row r="420" spans="2:2">
      <c r="B420" s="1" t="s">
        <v>309</v>
      </c>
    </row>
    <row r="421" spans="2:2">
      <c r="B421" s="1" t="s">
        <v>309</v>
      </c>
    </row>
    <row r="422" spans="2:2">
      <c r="B422" s="1" t="s">
        <v>309</v>
      </c>
    </row>
    <row r="423" spans="2:2">
      <c r="B423" s="1" t="s">
        <v>309</v>
      </c>
    </row>
    <row r="424" spans="2:2">
      <c r="B424" s="1" t="s">
        <v>309</v>
      </c>
    </row>
    <row r="425" spans="2:2">
      <c r="B425" s="1" t="s">
        <v>309</v>
      </c>
    </row>
    <row r="426" spans="2:2">
      <c r="B426" s="1" t="s">
        <v>309</v>
      </c>
    </row>
    <row r="427" spans="2:2">
      <c r="B427" s="1" t="s">
        <v>309</v>
      </c>
    </row>
    <row r="428" spans="2:2">
      <c r="B428" s="1" t="s">
        <v>309</v>
      </c>
    </row>
    <row r="429" spans="2:2">
      <c r="B429" s="1" t="s">
        <v>309</v>
      </c>
    </row>
    <row r="430" spans="2:2">
      <c r="B430" s="1" t="s">
        <v>309</v>
      </c>
    </row>
    <row r="431" spans="2:2">
      <c r="B431" s="1" t="s">
        <v>309</v>
      </c>
    </row>
    <row r="432" spans="2:2">
      <c r="B432" s="1" t="s">
        <v>309</v>
      </c>
    </row>
    <row r="433" spans="2:2">
      <c r="B433" s="1" t="s">
        <v>309</v>
      </c>
    </row>
    <row r="434" spans="2:2">
      <c r="B434" s="1" t="s">
        <v>309</v>
      </c>
    </row>
    <row r="435" spans="2:2">
      <c r="B435" s="1" t="s">
        <v>309</v>
      </c>
    </row>
    <row r="436" spans="2:2">
      <c r="B436" s="1" t="s">
        <v>309</v>
      </c>
    </row>
    <row r="437" spans="2:2">
      <c r="B437" s="1" t="s">
        <v>309</v>
      </c>
    </row>
    <row r="438" spans="2:2">
      <c r="B438" s="1" t="s">
        <v>309</v>
      </c>
    </row>
    <row r="439" spans="2:2">
      <c r="B439" s="1" t="s">
        <v>309</v>
      </c>
    </row>
    <row r="440" spans="2:2">
      <c r="B440" s="1" t="s">
        <v>309</v>
      </c>
    </row>
    <row r="441" spans="2:2">
      <c r="B441" s="1" t="s">
        <v>309</v>
      </c>
    </row>
    <row r="442" spans="2:2">
      <c r="B442" s="1" t="s">
        <v>309</v>
      </c>
    </row>
    <row r="443" spans="2:2">
      <c r="B443" s="1" t="s">
        <v>309</v>
      </c>
    </row>
    <row r="444" spans="2:2">
      <c r="B444" s="1" t="s">
        <v>309</v>
      </c>
    </row>
    <row r="445" spans="2:2">
      <c r="B445" s="1" t="s">
        <v>309</v>
      </c>
    </row>
    <row r="446" spans="2:2">
      <c r="B446" s="1" t="s">
        <v>309</v>
      </c>
    </row>
    <row r="447" spans="2:2">
      <c r="B447" s="1" t="s">
        <v>309</v>
      </c>
    </row>
    <row r="448" spans="2:2">
      <c r="B448" s="1" t="s">
        <v>309</v>
      </c>
    </row>
    <row r="449" spans="2:2">
      <c r="B449" s="1" t="s">
        <v>309</v>
      </c>
    </row>
    <row r="450" spans="2:2">
      <c r="B450" s="1" t="s">
        <v>309</v>
      </c>
    </row>
    <row r="451" spans="2:2">
      <c r="B451" s="1" t="s">
        <v>309</v>
      </c>
    </row>
    <row r="452" spans="2:2">
      <c r="B452" s="1" t="s">
        <v>309</v>
      </c>
    </row>
    <row r="453" spans="2:2">
      <c r="B453" s="1" t="s">
        <v>309</v>
      </c>
    </row>
    <row r="454" spans="2:2">
      <c r="B454" s="1" t="s">
        <v>309</v>
      </c>
    </row>
    <row r="455" spans="2:2">
      <c r="B455" s="1" t="s">
        <v>309</v>
      </c>
    </row>
    <row r="456" spans="2:2">
      <c r="B456" s="1" t="s">
        <v>309</v>
      </c>
    </row>
    <row r="457" spans="2:2">
      <c r="B457" s="1" t="s">
        <v>309</v>
      </c>
    </row>
    <row r="458" spans="2:2">
      <c r="B458" s="1" t="s">
        <v>309</v>
      </c>
    </row>
    <row r="459" spans="2:2">
      <c r="B459" s="1" t="s">
        <v>309</v>
      </c>
    </row>
    <row r="460" spans="2:2">
      <c r="B460" s="1" t="s">
        <v>309</v>
      </c>
    </row>
    <row r="461" spans="2:2">
      <c r="B461" s="1" t="s">
        <v>309</v>
      </c>
    </row>
    <row r="462" spans="2:2">
      <c r="B462" s="1" t="s">
        <v>309</v>
      </c>
    </row>
    <row r="463" spans="2:2">
      <c r="B463" s="1" t="s">
        <v>309</v>
      </c>
    </row>
    <row r="464" spans="2:2">
      <c r="B464" s="1" t="s">
        <v>309</v>
      </c>
    </row>
    <row r="465" spans="2:2">
      <c r="B465" s="1" t="s">
        <v>309</v>
      </c>
    </row>
    <row r="466" spans="2:2">
      <c r="B466" s="1" t="s">
        <v>309</v>
      </c>
    </row>
    <row r="467" spans="2:2">
      <c r="B467" s="1" t="s">
        <v>309</v>
      </c>
    </row>
    <row r="468" spans="2:2">
      <c r="B468" s="1" t="s">
        <v>309</v>
      </c>
    </row>
    <row r="469" spans="2:2">
      <c r="B469" s="1" t="s">
        <v>309</v>
      </c>
    </row>
    <row r="470" spans="2:2">
      <c r="B470" s="1" t="s">
        <v>309</v>
      </c>
    </row>
    <row r="471" spans="2:2">
      <c r="B471" s="1" t="s">
        <v>309</v>
      </c>
    </row>
    <row r="472" spans="2:2">
      <c r="B472" s="1" t="s">
        <v>309</v>
      </c>
    </row>
    <row r="473" spans="2:2">
      <c r="B473" s="1" t="s">
        <v>309</v>
      </c>
    </row>
    <row r="474" spans="2:2">
      <c r="B474" s="1" t="s">
        <v>309</v>
      </c>
    </row>
    <row r="475" spans="2:2">
      <c r="B475" s="1" t="s">
        <v>309</v>
      </c>
    </row>
    <row r="476" spans="2:2">
      <c r="B476" s="1" t="s">
        <v>309</v>
      </c>
    </row>
    <row r="477" spans="2:2">
      <c r="B477" s="1" t="s">
        <v>309</v>
      </c>
    </row>
    <row r="478" spans="2:2">
      <c r="B478" s="1" t="s">
        <v>309</v>
      </c>
    </row>
    <row r="479" spans="2:2">
      <c r="B479" s="1" t="s">
        <v>309</v>
      </c>
    </row>
    <row r="480" spans="2:2">
      <c r="B480" s="1" t="s">
        <v>309</v>
      </c>
    </row>
    <row r="481" spans="2:2">
      <c r="B481" s="1" t="s">
        <v>309</v>
      </c>
    </row>
    <row r="482" spans="2:2">
      <c r="B482" s="1" t="s">
        <v>309</v>
      </c>
    </row>
    <row r="483" spans="2:2">
      <c r="B483" s="1" t="s">
        <v>309</v>
      </c>
    </row>
    <row r="484" spans="2:2">
      <c r="B484" s="1" t="s">
        <v>309</v>
      </c>
    </row>
    <row r="485" spans="2:2">
      <c r="B485" s="1" t="s">
        <v>309</v>
      </c>
    </row>
    <row r="486" spans="2:2">
      <c r="B486" s="1" t="s">
        <v>309</v>
      </c>
    </row>
    <row r="487" spans="2:2">
      <c r="B487" s="1" t="s">
        <v>309</v>
      </c>
    </row>
    <row r="488" spans="2:2">
      <c r="B488" s="1" t="s">
        <v>309</v>
      </c>
    </row>
    <row r="489" spans="2:2">
      <c r="B489" s="1" t="s">
        <v>309</v>
      </c>
    </row>
    <row r="490" spans="2:2">
      <c r="B490" s="1" t="s">
        <v>309</v>
      </c>
    </row>
    <row r="491" spans="2:2">
      <c r="B491" s="1" t="s">
        <v>309</v>
      </c>
    </row>
    <row r="492" spans="2:2">
      <c r="B492" s="1" t="s">
        <v>309</v>
      </c>
    </row>
    <row r="493" spans="2:2">
      <c r="B493" s="1" t="s">
        <v>309</v>
      </c>
    </row>
    <row r="494" spans="2:2">
      <c r="B494" s="1" t="s">
        <v>309</v>
      </c>
    </row>
    <row r="495" spans="2:2">
      <c r="B495" s="1" t="s">
        <v>309</v>
      </c>
    </row>
    <row r="496" spans="2:2">
      <c r="B496" s="1" t="s">
        <v>309</v>
      </c>
    </row>
    <row r="497" spans="2:2">
      <c r="B497" s="1" t="s">
        <v>309</v>
      </c>
    </row>
    <row r="498" spans="2:2">
      <c r="B498" s="1" t="s">
        <v>309</v>
      </c>
    </row>
    <row r="499" spans="2:2">
      <c r="B499" s="1" t="s">
        <v>309</v>
      </c>
    </row>
    <row r="500" spans="2:2">
      <c r="B500" s="1" t="s">
        <v>309</v>
      </c>
    </row>
    <row r="501" spans="2:2">
      <c r="B501" s="1" t="s">
        <v>309</v>
      </c>
    </row>
    <row r="502" spans="2:2">
      <c r="B502" s="1" t="s">
        <v>309</v>
      </c>
    </row>
    <row r="503" spans="2:2">
      <c r="B503" s="1" t="s">
        <v>309</v>
      </c>
    </row>
    <row r="504" spans="2:2">
      <c r="B504" s="1" t="s">
        <v>309</v>
      </c>
    </row>
    <row r="505" spans="2:2">
      <c r="B505" s="1" t="s">
        <v>309</v>
      </c>
    </row>
    <row r="506" spans="2:2">
      <c r="B506" s="1" t="s">
        <v>309</v>
      </c>
    </row>
    <row r="507" spans="2:2">
      <c r="B507" s="1" t="s">
        <v>309</v>
      </c>
    </row>
    <row r="508" spans="2:2">
      <c r="B508" s="1" t="s">
        <v>309</v>
      </c>
    </row>
    <row r="509" spans="2:2">
      <c r="B509" s="1" t="s">
        <v>309</v>
      </c>
    </row>
    <row r="510" spans="2:2">
      <c r="B510" s="1" t="s">
        <v>309</v>
      </c>
    </row>
    <row r="511" spans="2:2">
      <c r="B511" s="1" t="s">
        <v>309</v>
      </c>
    </row>
    <row r="512" spans="2:2">
      <c r="B512" s="1" t="s">
        <v>309</v>
      </c>
    </row>
    <row r="513" spans="2:2">
      <c r="B513" s="1" t="s">
        <v>309</v>
      </c>
    </row>
    <row r="514" spans="2:2">
      <c r="B514" s="1" t="s">
        <v>309</v>
      </c>
    </row>
    <row r="515" spans="2:2">
      <c r="B515" s="1" t="s">
        <v>309</v>
      </c>
    </row>
    <row r="516" spans="2:2">
      <c r="B516" s="1" t="s">
        <v>309</v>
      </c>
    </row>
    <row r="517" spans="2:2">
      <c r="B517" s="1" t="s">
        <v>309</v>
      </c>
    </row>
    <row r="518" spans="2:2">
      <c r="B518" s="1" t="s">
        <v>309</v>
      </c>
    </row>
    <row r="519" spans="2:2">
      <c r="B519" s="1" t="s">
        <v>309</v>
      </c>
    </row>
    <row r="520" spans="2:2">
      <c r="B520" s="1" t="s">
        <v>309</v>
      </c>
    </row>
    <row r="521" spans="2:2">
      <c r="B521" s="1" t="s">
        <v>309</v>
      </c>
    </row>
    <row r="522" spans="2:2">
      <c r="B522" s="1" t="s">
        <v>309</v>
      </c>
    </row>
    <row r="523" spans="2:2">
      <c r="B523" s="1" t="s">
        <v>309</v>
      </c>
    </row>
    <row r="524" spans="2:2">
      <c r="B524" s="1" t="s">
        <v>309</v>
      </c>
    </row>
    <row r="525" spans="2:2">
      <c r="B525" s="1" t="s">
        <v>309</v>
      </c>
    </row>
    <row r="526" spans="2:2">
      <c r="B526" s="1" t="s">
        <v>309</v>
      </c>
    </row>
    <row r="527" spans="2:2">
      <c r="B527" s="1" t="s">
        <v>309</v>
      </c>
    </row>
    <row r="528" spans="2:2">
      <c r="B528" s="1" t="s">
        <v>309</v>
      </c>
    </row>
    <row r="529" spans="2:2">
      <c r="B529" s="1" t="s">
        <v>309</v>
      </c>
    </row>
    <row r="530" spans="2:2">
      <c r="B530" s="1" t="s">
        <v>309</v>
      </c>
    </row>
    <row r="531" spans="2:2">
      <c r="B531" s="1" t="s">
        <v>309</v>
      </c>
    </row>
    <row r="532" spans="2:2">
      <c r="B532" s="1" t="s">
        <v>309</v>
      </c>
    </row>
    <row r="533" spans="2:2">
      <c r="B533" s="1" t="s">
        <v>309</v>
      </c>
    </row>
    <row r="534" spans="2:2">
      <c r="B534" s="1" t="s">
        <v>309</v>
      </c>
    </row>
    <row r="535" spans="2:2">
      <c r="B535" s="1" t="s">
        <v>309</v>
      </c>
    </row>
    <row r="536" spans="2:2">
      <c r="B536" s="1" t="s">
        <v>309</v>
      </c>
    </row>
    <row r="537" spans="2:2">
      <c r="B537" s="1" t="s">
        <v>309</v>
      </c>
    </row>
    <row r="538" spans="2:2">
      <c r="B538" s="1" t="s">
        <v>309</v>
      </c>
    </row>
    <row r="539" spans="2:2">
      <c r="B539" s="1" t="s">
        <v>309</v>
      </c>
    </row>
    <row r="540" spans="2:2">
      <c r="B540" s="1" t="s">
        <v>309</v>
      </c>
    </row>
    <row r="541" spans="2:2">
      <c r="B541" s="1" t="s">
        <v>309</v>
      </c>
    </row>
    <row r="542" spans="2:2">
      <c r="B542" s="1" t="s">
        <v>309</v>
      </c>
    </row>
    <row r="543" spans="2:2">
      <c r="B543" s="1" t="s">
        <v>309</v>
      </c>
    </row>
    <row r="544" spans="2:2">
      <c r="B544" s="1" t="s">
        <v>309</v>
      </c>
    </row>
    <row r="545" spans="2:2">
      <c r="B545" s="1" t="s">
        <v>309</v>
      </c>
    </row>
    <row r="546" spans="2:2">
      <c r="B546" s="1" t="s">
        <v>309</v>
      </c>
    </row>
    <row r="547" spans="2:2">
      <c r="B547" s="1" t="s">
        <v>309</v>
      </c>
    </row>
    <row r="548" spans="2:2">
      <c r="B548" s="1" t="s">
        <v>309</v>
      </c>
    </row>
    <row r="549" spans="2:2">
      <c r="B549" s="1" t="s">
        <v>309</v>
      </c>
    </row>
    <row r="550" spans="2:2">
      <c r="B550" s="1" t="s">
        <v>309</v>
      </c>
    </row>
    <row r="551" spans="2:2">
      <c r="B551" s="1" t="s">
        <v>309</v>
      </c>
    </row>
    <row r="552" spans="2:2">
      <c r="B552" s="1" t="s">
        <v>309</v>
      </c>
    </row>
    <row r="553" spans="2:2">
      <c r="B553" s="1" t="s">
        <v>309</v>
      </c>
    </row>
    <row r="554" spans="2:2">
      <c r="B554" s="1" t="s">
        <v>309</v>
      </c>
    </row>
    <row r="555" spans="2:2">
      <c r="B555" s="1" t="s">
        <v>309</v>
      </c>
    </row>
    <row r="556" spans="2:2">
      <c r="B556" s="1" t="s">
        <v>309</v>
      </c>
    </row>
    <row r="557" spans="2:2">
      <c r="B557" s="1" t="s">
        <v>309</v>
      </c>
    </row>
    <row r="558" spans="2:2">
      <c r="B558" s="1" t="s">
        <v>309</v>
      </c>
    </row>
    <row r="559" spans="2:2">
      <c r="B559" s="1" t="s">
        <v>309</v>
      </c>
    </row>
    <row r="560" spans="2:2">
      <c r="B560" s="1" t="s">
        <v>309</v>
      </c>
    </row>
    <row r="561" spans="2:2">
      <c r="B561" s="1" t="s">
        <v>309</v>
      </c>
    </row>
    <row r="562" spans="2:2">
      <c r="B562" s="1" t="s">
        <v>309</v>
      </c>
    </row>
    <row r="563" spans="2:2">
      <c r="B563" s="1" t="s">
        <v>309</v>
      </c>
    </row>
    <row r="564" spans="2:2">
      <c r="B564" s="1" t="s">
        <v>309</v>
      </c>
    </row>
    <row r="565" spans="2:2">
      <c r="B565" s="1" t="s">
        <v>309</v>
      </c>
    </row>
    <row r="566" spans="2:2">
      <c r="B566" s="1" t="s">
        <v>309</v>
      </c>
    </row>
    <row r="567" spans="2:2">
      <c r="B567" s="1" t="s">
        <v>309</v>
      </c>
    </row>
    <row r="568" spans="2:2">
      <c r="B568" s="1" t="s">
        <v>309</v>
      </c>
    </row>
    <row r="569" spans="2:2">
      <c r="B569" s="1" t="s">
        <v>309</v>
      </c>
    </row>
    <row r="570" spans="2:2">
      <c r="B570" s="1" t="s">
        <v>309</v>
      </c>
    </row>
    <row r="571" spans="2:2">
      <c r="B571" s="1" t="s">
        <v>309</v>
      </c>
    </row>
    <row r="572" spans="2:2">
      <c r="B572" s="1" t="s">
        <v>309</v>
      </c>
    </row>
    <row r="573" spans="2:2">
      <c r="B573" s="1" t="s">
        <v>309</v>
      </c>
    </row>
    <row r="574" spans="2:2">
      <c r="B574" s="1" t="s">
        <v>309</v>
      </c>
    </row>
    <row r="575" spans="2:2">
      <c r="B575" s="1" t="s">
        <v>309</v>
      </c>
    </row>
    <row r="576" spans="2:2">
      <c r="B576" s="1" t="s">
        <v>309</v>
      </c>
    </row>
    <row r="577" spans="2:2">
      <c r="B577" s="1" t="s">
        <v>309</v>
      </c>
    </row>
    <row r="578" spans="2:2">
      <c r="B578" s="1" t="s">
        <v>309</v>
      </c>
    </row>
    <row r="579" spans="2:2">
      <c r="B579" s="1" t="s">
        <v>309</v>
      </c>
    </row>
    <row r="580" spans="2:2">
      <c r="B580" s="1" t="s">
        <v>309</v>
      </c>
    </row>
    <row r="581" spans="2:2">
      <c r="B581" s="1" t="s">
        <v>309</v>
      </c>
    </row>
    <row r="582" spans="2:2">
      <c r="B582" s="1" t="s">
        <v>309</v>
      </c>
    </row>
    <row r="583" spans="2:2">
      <c r="B583" s="1" t="s">
        <v>309</v>
      </c>
    </row>
    <row r="584" spans="2:2">
      <c r="B584" s="1" t="s">
        <v>309</v>
      </c>
    </row>
    <row r="585" spans="2:2">
      <c r="B585" s="1" t="s">
        <v>309</v>
      </c>
    </row>
    <row r="586" spans="2:2">
      <c r="B586" s="1" t="s">
        <v>309</v>
      </c>
    </row>
    <row r="587" spans="2:2">
      <c r="B587" s="1" t="s">
        <v>309</v>
      </c>
    </row>
    <row r="588" spans="2:2">
      <c r="B588" s="1" t="s">
        <v>309</v>
      </c>
    </row>
    <row r="589" spans="2:2">
      <c r="B589" s="1" t="s">
        <v>309</v>
      </c>
    </row>
    <row r="590" spans="2:2">
      <c r="B590" s="1" t="s">
        <v>309</v>
      </c>
    </row>
    <row r="591" spans="2:2">
      <c r="B591" s="1" t="s">
        <v>309</v>
      </c>
    </row>
    <row r="592" spans="2:2">
      <c r="B592" s="1" t="s">
        <v>309</v>
      </c>
    </row>
    <row r="593" spans="2:2">
      <c r="B593" s="1" t="s">
        <v>309</v>
      </c>
    </row>
    <row r="594" spans="2:2">
      <c r="B594" s="1" t="s">
        <v>309</v>
      </c>
    </row>
    <row r="595" spans="2:2">
      <c r="B595" s="1" t="s">
        <v>309</v>
      </c>
    </row>
    <row r="596" spans="2:2">
      <c r="B596" s="1" t="s">
        <v>309</v>
      </c>
    </row>
    <row r="597" spans="2:2">
      <c r="B597" s="1" t="s">
        <v>309</v>
      </c>
    </row>
    <row r="598" spans="2:2">
      <c r="B598" s="1" t="s">
        <v>309</v>
      </c>
    </row>
    <row r="599" spans="2:2">
      <c r="B599" s="1" t="s">
        <v>309</v>
      </c>
    </row>
    <row r="600" spans="2:2">
      <c r="B600" s="1" t="s">
        <v>309</v>
      </c>
    </row>
    <row r="601" spans="2:2">
      <c r="B601" s="1" t="s">
        <v>309</v>
      </c>
    </row>
    <row r="602" spans="2:2">
      <c r="B602" s="1" t="s">
        <v>309</v>
      </c>
    </row>
    <row r="603" spans="2:2">
      <c r="B603" s="1" t="s">
        <v>309</v>
      </c>
    </row>
    <row r="604" spans="2:2">
      <c r="B604" s="1" t="s">
        <v>309</v>
      </c>
    </row>
    <row r="605" spans="2:2">
      <c r="B605" s="1" t="s">
        <v>309</v>
      </c>
    </row>
    <row r="606" spans="2:2">
      <c r="B606" s="1" t="s">
        <v>309</v>
      </c>
    </row>
    <row r="607" spans="2:2">
      <c r="B607" s="1" t="s">
        <v>309</v>
      </c>
    </row>
    <row r="608" spans="2:2">
      <c r="B608" s="1" t="s">
        <v>309</v>
      </c>
    </row>
    <row r="609" spans="2:2">
      <c r="B609" s="1" t="s">
        <v>309</v>
      </c>
    </row>
    <row r="610" spans="2:2">
      <c r="B610" s="1" t="s">
        <v>309</v>
      </c>
    </row>
    <row r="611" spans="2:2">
      <c r="B611" s="1" t="s">
        <v>309</v>
      </c>
    </row>
    <row r="612" spans="2:2">
      <c r="B612" s="1" t="s">
        <v>309</v>
      </c>
    </row>
    <row r="613" spans="2:2">
      <c r="B613" s="1" t="s">
        <v>309</v>
      </c>
    </row>
    <row r="614" spans="2:2">
      <c r="B614" s="1" t="s">
        <v>309</v>
      </c>
    </row>
    <row r="615" spans="2:2">
      <c r="B615" s="1" t="s">
        <v>309</v>
      </c>
    </row>
    <row r="616" spans="2:2">
      <c r="B616" s="1" t="s">
        <v>309</v>
      </c>
    </row>
    <row r="617" spans="2:2">
      <c r="B617" s="1" t="s">
        <v>309</v>
      </c>
    </row>
    <row r="618" spans="2:2">
      <c r="B618" s="1" t="s">
        <v>309</v>
      </c>
    </row>
    <row r="619" spans="2:2">
      <c r="B619" s="1" t="s">
        <v>309</v>
      </c>
    </row>
    <row r="620" spans="2:2">
      <c r="B620" s="1" t="s">
        <v>309</v>
      </c>
    </row>
    <row r="621" spans="2:2">
      <c r="B621" s="1" t="s">
        <v>309</v>
      </c>
    </row>
    <row r="622" spans="2:2">
      <c r="B622" s="1" t="s">
        <v>309</v>
      </c>
    </row>
    <row r="623" spans="2:2">
      <c r="B623" s="1" t="s">
        <v>309</v>
      </c>
    </row>
    <row r="624" spans="2:2">
      <c r="B624" s="1" t="s">
        <v>309</v>
      </c>
    </row>
    <row r="625" spans="2:2">
      <c r="B625" s="1" t="s">
        <v>309</v>
      </c>
    </row>
    <row r="626" spans="2:2">
      <c r="B626" s="1" t="s">
        <v>309</v>
      </c>
    </row>
    <row r="627" spans="2:2">
      <c r="B627" s="1" t="s">
        <v>309</v>
      </c>
    </row>
    <row r="628" spans="2:2">
      <c r="B628" s="1" t="s">
        <v>309</v>
      </c>
    </row>
    <row r="629" spans="2:2">
      <c r="B629" s="1" t="s">
        <v>309</v>
      </c>
    </row>
    <row r="630" spans="2:2">
      <c r="B630" s="1" t="s">
        <v>309</v>
      </c>
    </row>
    <row r="631" spans="2:2">
      <c r="B631" s="1" t="s">
        <v>309</v>
      </c>
    </row>
    <row r="632" spans="2:2">
      <c r="B632" s="1" t="s">
        <v>309</v>
      </c>
    </row>
    <row r="633" spans="2:2">
      <c r="B633" s="1" t="s">
        <v>309</v>
      </c>
    </row>
    <row r="634" spans="2:2">
      <c r="B634" s="1" t="s">
        <v>309</v>
      </c>
    </row>
    <row r="635" spans="2:2">
      <c r="B635" s="1" t="s">
        <v>309</v>
      </c>
    </row>
    <row r="636" spans="2:2">
      <c r="B636" s="1" t="s">
        <v>309</v>
      </c>
    </row>
    <row r="637" spans="2:2">
      <c r="B637" s="1" t="s">
        <v>309</v>
      </c>
    </row>
    <row r="638" spans="2:2">
      <c r="B638" s="1" t="s">
        <v>309</v>
      </c>
    </row>
    <row r="639" spans="2:2">
      <c r="B639" s="1" t="s">
        <v>309</v>
      </c>
    </row>
    <row r="640" spans="2:2">
      <c r="B640" s="1" t="s">
        <v>309</v>
      </c>
    </row>
    <row r="641" spans="2:2">
      <c r="B641" s="1" t="s">
        <v>309</v>
      </c>
    </row>
    <row r="642" spans="2:2">
      <c r="B642" s="1" t="s">
        <v>309</v>
      </c>
    </row>
    <row r="643" spans="2:2">
      <c r="B643" s="1" t="s">
        <v>309</v>
      </c>
    </row>
    <row r="644" spans="2:2">
      <c r="B644" s="1" t="s">
        <v>309</v>
      </c>
    </row>
    <row r="645" spans="2:2">
      <c r="B645" s="1" t="s">
        <v>309</v>
      </c>
    </row>
    <row r="646" spans="2:2">
      <c r="B646" s="1" t="s">
        <v>309</v>
      </c>
    </row>
    <row r="647" spans="2:2">
      <c r="B647" s="1" t="s">
        <v>309</v>
      </c>
    </row>
    <row r="648" spans="2:2">
      <c r="B648" s="1" t="s">
        <v>309</v>
      </c>
    </row>
    <row r="649" spans="2:2">
      <c r="B649" s="1" t="s">
        <v>309</v>
      </c>
    </row>
    <row r="650" spans="2:2">
      <c r="B650" s="1" t="s">
        <v>309</v>
      </c>
    </row>
    <row r="651" spans="2:2">
      <c r="B651" s="1" t="s">
        <v>309</v>
      </c>
    </row>
    <row r="652" spans="2:2">
      <c r="B652" s="1" t="s">
        <v>309</v>
      </c>
    </row>
    <row r="653" spans="2:2">
      <c r="B653" s="1" t="s">
        <v>309</v>
      </c>
    </row>
    <row r="654" spans="2:2">
      <c r="B654" s="1" t="s">
        <v>309</v>
      </c>
    </row>
    <row r="655" spans="2:2">
      <c r="B655" s="1" t="s">
        <v>309</v>
      </c>
    </row>
    <row r="656" spans="2:2">
      <c r="B656" s="1" t="s">
        <v>309</v>
      </c>
    </row>
    <row r="657" spans="2:2">
      <c r="B657" s="1" t="s">
        <v>309</v>
      </c>
    </row>
    <row r="658" spans="2:2">
      <c r="B658" s="1" t="s">
        <v>309</v>
      </c>
    </row>
    <row r="659" spans="2:2">
      <c r="B659" s="1" t="s">
        <v>309</v>
      </c>
    </row>
    <row r="660" spans="2:2">
      <c r="B660" s="1" t="s">
        <v>309</v>
      </c>
    </row>
    <row r="661" spans="2:2">
      <c r="B661" s="1" t="s">
        <v>309</v>
      </c>
    </row>
    <row r="662" spans="2:2">
      <c r="B662" s="1" t="s">
        <v>309</v>
      </c>
    </row>
    <row r="663" spans="2:2">
      <c r="B663" s="1" t="s">
        <v>309</v>
      </c>
    </row>
    <row r="664" spans="2:2">
      <c r="B664" s="1" t="s">
        <v>309</v>
      </c>
    </row>
    <row r="665" spans="2:2">
      <c r="B665" s="1" t="s">
        <v>309</v>
      </c>
    </row>
    <row r="666" spans="2:2">
      <c r="B666" s="1" t="s">
        <v>309</v>
      </c>
    </row>
    <row r="667" spans="2:2">
      <c r="B667" s="1" t="s">
        <v>309</v>
      </c>
    </row>
    <row r="668" spans="2:2">
      <c r="B668" s="1" t="s">
        <v>309</v>
      </c>
    </row>
    <row r="669" spans="2:2">
      <c r="B669" s="1" t="s">
        <v>309</v>
      </c>
    </row>
    <row r="670" spans="2:2">
      <c r="B670" s="1" t="s">
        <v>309</v>
      </c>
    </row>
    <row r="671" spans="2:2">
      <c r="B671" s="1" t="s">
        <v>309</v>
      </c>
    </row>
    <row r="672" spans="2:2">
      <c r="B672" s="1" t="s">
        <v>309</v>
      </c>
    </row>
    <row r="673" spans="2:2">
      <c r="B673" s="1" t="s">
        <v>309</v>
      </c>
    </row>
    <row r="674" spans="2:2">
      <c r="B674" s="1" t="s">
        <v>309</v>
      </c>
    </row>
    <row r="675" spans="2:2">
      <c r="B675" s="1" t="s">
        <v>309</v>
      </c>
    </row>
    <row r="676" spans="2:2">
      <c r="B676" s="1" t="s">
        <v>309</v>
      </c>
    </row>
    <row r="677" spans="2:2">
      <c r="B677" s="1" t="s">
        <v>309</v>
      </c>
    </row>
    <row r="678" spans="2:2">
      <c r="B678" s="1" t="s">
        <v>309</v>
      </c>
    </row>
    <row r="679" spans="2:2">
      <c r="B679" s="1" t="s">
        <v>309</v>
      </c>
    </row>
    <row r="680" spans="2:2">
      <c r="B680" s="1" t="s">
        <v>309</v>
      </c>
    </row>
    <row r="681" spans="2:2">
      <c r="B681" s="1" t="s">
        <v>309</v>
      </c>
    </row>
    <row r="682" spans="2:2">
      <c r="B682" s="1" t="s">
        <v>309</v>
      </c>
    </row>
    <row r="683" spans="2:2">
      <c r="B683" s="1" t="s">
        <v>309</v>
      </c>
    </row>
    <row r="684" spans="2:2">
      <c r="B684" s="1" t="s">
        <v>309</v>
      </c>
    </row>
    <row r="685" spans="2:2">
      <c r="B685" s="1" t="s">
        <v>309</v>
      </c>
    </row>
    <row r="686" spans="2:2">
      <c r="B686" s="1" t="s">
        <v>309</v>
      </c>
    </row>
    <row r="687" spans="2:2">
      <c r="B687" s="1" t="s">
        <v>309</v>
      </c>
    </row>
    <row r="688" spans="2:2">
      <c r="B688" s="1" t="s">
        <v>309</v>
      </c>
    </row>
    <row r="689" spans="2:2">
      <c r="B689" s="1" t="s">
        <v>309</v>
      </c>
    </row>
    <row r="690" spans="2:2">
      <c r="B690" s="1" t="s">
        <v>309</v>
      </c>
    </row>
    <row r="691" spans="2:2">
      <c r="B691" s="1" t="s">
        <v>309</v>
      </c>
    </row>
    <row r="692" spans="2:2">
      <c r="B692" s="1" t="s">
        <v>309</v>
      </c>
    </row>
    <row r="693" spans="2:2">
      <c r="B693" s="1" t="s">
        <v>309</v>
      </c>
    </row>
    <row r="694" spans="2:2">
      <c r="B694" s="1" t="s">
        <v>309</v>
      </c>
    </row>
    <row r="695" spans="2:2">
      <c r="B695" s="1" t="s">
        <v>309</v>
      </c>
    </row>
    <row r="696" spans="2:2">
      <c r="B696" s="1" t="s">
        <v>309</v>
      </c>
    </row>
    <row r="697" spans="2:2">
      <c r="B697" s="1" t="s">
        <v>309</v>
      </c>
    </row>
    <row r="698" spans="2:2">
      <c r="B698" s="1" t="s">
        <v>309</v>
      </c>
    </row>
    <row r="699" spans="2:2">
      <c r="B699" s="1" t="s">
        <v>309</v>
      </c>
    </row>
    <row r="700" spans="2:2">
      <c r="B700" s="1" t="s">
        <v>309</v>
      </c>
    </row>
    <row r="701" spans="2:2">
      <c r="B701" s="1" t="s">
        <v>309</v>
      </c>
    </row>
    <row r="702" spans="2:2">
      <c r="B702" s="1" t="s">
        <v>309</v>
      </c>
    </row>
    <row r="703" spans="2:2">
      <c r="B703" s="1" t="s">
        <v>309</v>
      </c>
    </row>
    <row r="704" spans="2:2">
      <c r="B704" s="1" t="s">
        <v>309</v>
      </c>
    </row>
    <row r="705" spans="2:2">
      <c r="B705" s="1" t="s">
        <v>309</v>
      </c>
    </row>
    <row r="706" spans="2:2">
      <c r="B706" s="1" t="s">
        <v>309</v>
      </c>
    </row>
    <row r="707" spans="2:2">
      <c r="B707" s="1" t="s">
        <v>309</v>
      </c>
    </row>
    <row r="708" spans="2:2">
      <c r="B708" s="1" t="s">
        <v>309</v>
      </c>
    </row>
    <row r="709" spans="2:2">
      <c r="B709" s="1" t="s">
        <v>309</v>
      </c>
    </row>
    <row r="710" spans="2:2">
      <c r="B710" s="1" t="s">
        <v>309</v>
      </c>
    </row>
    <row r="711" spans="2:2">
      <c r="B711" s="1" t="s">
        <v>309</v>
      </c>
    </row>
    <row r="712" spans="2:2">
      <c r="B712" s="1" t="s">
        <v>309</v>
      </c>
    </row>
    <row r="713" spans="2:2">
      <c r="B713" s="1" t="s">
        <v>309</v>
      </c>
    </row>
    <row r="714" spans="2:2">
      <c r="B714" s="1" t="s">
        <v>309</v>
      </c>
    </row>
    <row r="715" spans="2:2">
      <c r="B715" s="1" t="s">
        <v>309</v>
      </c>
    </row>
    <row r="716" spans="2:2">
      <c r="B716" s="1" t="s">
        <v>309</v>
      </c>
    </row>
    <row r="717" spans="2:2">
      <c r="B717" s="1" t="s">
        <v>309</v>
      </c>
    </row>
    <row r="718" spans="2:2">
      <c r="B718" s="1" t="s">
        <v>309</v>
      </c>
    </row>
    <row r="719" spans="2:2">
      <c r="B719" s="1" t="s">
        <v>309</v>
      </c>
    </row>
    <row r="720" spans="2:2">
      <c r="B720" s="1" t="s">
        <v>309</v>
      </c>
    </row>
    <row r="721" spans="2:2">
      <c r="B721" s="1" t="s">
        <v>309</v>
      </c>
    </row>
    <row r="722" spans="2:2">
      <c r="B722" s="1" t="s">
        <v>309</v>
      </c>
    </row>
    <row r="723" spans="2:2">
      <c r="B723" s="1" t="s">
        <v>309</v>
      </c>
    </row>
    <row r="724" spans="2:2">
      <c r="B724" s="1" t="s">
        <v>309</v>
      </c>
    </row>
    <row r="725" spans="2:2">
      <c r="B725" s="1" t="s">
        <v>309</v>
      </c>
    </row>
    <row r="726" spans="2:2">
      <c r="B726" s="1" t="s">
        <v>309</v>
      </c>
    </row>
    <row r="727" spans="2:2">
      <c r="B727" s="1" t="s">
        <v>309</v>
      </c>
    </row>
    <row r="728" spans="2:2">
      <c r="B728" s="1" t="s">
        <v>309</v>
      </c>
    </row>
    <row r="729" spans="2:2">
      <c r="B729" s="1" t="s">
        <v>309</v>
      </c>
    </row>
    <row r="730" spans="2:2">
      <c r="B730" s="1" t="s">
        <v>309</v>
      </c>
    </row>
    <row r="731" spans="2:2">
      <c r="B731" s="1" t="s">
        <v>309</v>
      </c>
    </row>
    <row r="732" spans="2:2">
      <c r="B732" s="1" t="s">
        <v>309</v>
      </c>
    </row>
    <row r="733" spans="2:2">
      <c r="B733" s="1" t="s">
        <v>309</v>
      </c>
    </row>
    <row r="734" spans="2:2">
      <c r="B734" s="1" t="s">
        <v>309</v>
      </c>
    </row>
    <row r="735" spans="2:2">
      <c r="B735" s="1" t="s">
        <v>309</v>
      </c>
    </row>
    <row r="736" spans="2:2">
      <c r="B736" s="1" t="s">
        <v>309</v>
      </c>
    </row>
    <row r="737" spans="2:2">
      <c r="B737" s="1" t="s">
        <v>309</v>
      </c>
    </row>
    <row r="738" spans="2:2">
      <c r="B738" s="1" t="s">
        <v>309</v>
      </c>
    </row>
    <row r="739" spans="2:2">
      <c r="B739" s="1" t="s">
        <v>309</v>
      </c>
    </row>
    <row r="740" spans="2:2">
      <c r="B740" s="1" t="s">
        <v>309</v>
      </c>
    </row>
    <row r="741" spans="2:2">
      <c r="B741" s="1" t="s">
        <v>309</v>
      </c>
    </row>
    <row r="742" spans="2:2">
      <c r="B742" s="1" t="s">
        <v>309</v>
      </c>
    </row>
    <row r="743" spans="2:2">
      <c r="B743" s="1" t="s">
        <v>309</v>
      </c>
    </row>
    <row r="744" spans="2:2">
      <c r="B744" s="1" t="s">
        <v>309</v>
      </c>
    </row>
    <row r="745" spans="2:2">
      <c r="B745" s="1" t="s">
        <v>309</v>
      </c>
    </row>
    <row r="746" spans="2:2">
      <c r="B746" s="1" t="s">
        <v>309</v>
      </c>
    </row>
    <row r="747" spans="2:2">
      <c r="B747" s="1" t="s">
        <v>309</v>
      </c>
    </row>
    <row r="748" spans="2:2">
      <c r="B748" s="1" t="s">
        <v>309</v>
      </c>
    </row>
    <row r="749" spans="2:2">
      <c r="B749" s="1" t="s">
        <v>309</v>
      </c>
    </row>
    <row r="750" spans="2:2">
      <c r="B750" s="1" t="s">
        <v>309</v>
      </c>
    </row>
    <row r="751" spans="2:2">
      <c r="B751" s="1" t="s">
        <v>309</v>
      </c>
    </row>
    <row r="752" spans="2:2">
      <c r="B752" s="1" t="s">
        <v>309</v>
      </c>
    </row>
    <row r="753" spans="2:2">
      <c r="B753" s="1" t="s">
        <v>309</v>
      </c>
    </row>
    <row r="754" spans="2:2">
      <c r="B754" s="1" t="s">
        <v>309</v>
      </c>
    </row>
    <row r="755" spans="2:2">
      <c r="B755" s="1" t="s">
        <v>309</v>
      </c>
    </row>
    <row r="756" spans="2:2">
      <c r="B756" s="1" t="s">
        <v>309</v>
      </c>
    </row>
    <row r="757" spans="2:2">
      <c r="B757" s="1" t="s">
        <v>309</v>
      </c>
    </row>
    <row r="758" spans="2:2">
      <c r="B758" s="1" t="s">
        <v>309</v>
      </c>
    </row>
    <row r="759" spans="2:2">
      <c r="B759" s="1" t="s">
        <v>309</v>
      </c>
    </row>
    <row r="760" spans="2:2">
      <c r="B760" s="1" t="s">
        <v>309</v>
      </c>
    </row>
    <row r="761" spans="2:2">
      <c r="B761" s="1" t="s">
        <v>309</v>
      </c>
    </row>
    <row r="762" spans="2:2">
      <c r="B762" s="1" t="s">
        <v>309</v>
      </c>
    </row>
    <row r="763" spans="2:2">
      <c r="B763" s="1" t="s">
        <v>309</v>
      </c>
    </row>
    <row r="764" spans="2:2">
      <c r="B764" s="1" t="s">
        <v>309</v>
      </c>
    </row>
    <row r="765" spans="2:2">
      <c r="B765" s="1" t="s">
        <v>309</v>
      </c>
    </row>
    <row r="766" spans="2:2">
      <c r="B766" s="1" t="s">
        <v>309</v>
      </c>
    </row>
    <row r="767" spans="2:2">
      <c r="B767" s="1" t="s">
        <v>309</v>
      </c>
    </row>
    <row r="768" spans="2:2">
      <c r="B768" s="1" t="s">
        <v>309</v>
      </c>
    </row>
    <row r="769" spans="2:2">
      <c r="B769" s="1" t="s">
        <v>309</v>
      </c>
    </row>
    <row r="770" spans="2:2">
      <c r="B770" s="1" t="s">
        <v>309</v>
      </c>
    </row>
    <row r="771" spans="2:2">
      <c r="B771" s="1" t="s">
        <v>309</v>
      </c>
    </row>
    <row r="772" spans="2:2">
      <c r="B772" s="1" t="s">
        <v>309</v>
      </c>
    </row>
    <row r="773" spans="2:2">
      <c r="B773" s="1" t="s">
        <v>309</v>
      </c>
    </row>
    <row r="774" spans="2:2">
      <c r="B774" s="1" t="s">
        <v>309</v>
      </c>
    </row>
    <row r="775" spans="2:2">
      <c r="B775" s="1" t="s">
        <v>309</v>
      </c>
    </row>
    <row r="776" spans="2:2">
      <c r="B776" s="1" t="s">
        <v>309</v>
      </c>
    </row>
    <row r="777" spans="2:2">
      <c r="B777" s="1" t="s">
        <v>309</v>
      </c>
    </row>
    <row r="778" spans="2:2">
      <c r="B778" s="1" t="s">
        <v>309</v>
      </c>
    </row>
    <row r="779" spans="2:2">
      <c r="B779" s="1" t="s">
        <v>309</v>
      </c>
    </row>
    <row r="780" spans="2:2">
      <c r="B780" s="1" t="s">
        <v>309</v>
      </c>
    </row>
    <row r="781" spans="2:2">
      <c r="B781" s="1" t="s">
        <v>309</v>
      </c>
    </row>
    <row r="782" spans="2:2">
      <c r="B782" s="1" t="s">
        <v>309</v>
      </c>
    </row>
    <row r="783" spans="2:2">
      <c r="B783" s="1" t="s">
        <v>309</v>
      </c>
    </row>
    <row r="784" spans="2:2">
      <c r="B784" s="1" t="s">
        <v>309</v>
      </c>
    </row>
    <row r="785" spans="2:2">
      <c r="B785" s="1" t="s">
        <v>309</v>
      </c>
    </row>
    <row r="786" spans="2:2">
      <c r="B786" s="1" t="s">
        <v>309</v>
      </c>
    </row>
    <row r="787" spans="2:2">
      <c r="B787" s="1" t="s">
        <v>309</v>
      </c>
    </row>
    <row r="788" spans="2:2">
      <c r="B788" s="1" t="s">
        <v>309</v>
      </c>
    </row>
    <row r="789" spans="2:2">
      <c r="B789" s="1" t="s">
        <v>309</v>
      </c>
    </row>
    <row r="790" spans="2:2">
      <c r="B790" s="1" t="s">
        <v>309</v>
      </c>
    </row>
    <row r="791" spans="2:2">
      <c r="B791" s="1" t="s">
        <v>309</v>
      </c>
    </row>
    <row r="792" spans="2:2">
      <c r="B792" s="1" t="s">
        <v>309</v>
      </c>
    </row>
    <row r="793" spans="2:2">
      <c r="B793" s="1" t="s">
        <v>309</v>
      </c>
    </row>
    <row r="794" spans="2:2">
      <c r="B794" s="1" t="s">
        <v>309</v>
      </c>
    </row>
    <row r="795" spans="2:2">
      <c r="B795" s="1" t="s">
        <v>309</v>
      </c>
    </row>
    <row r="796" spans="2:2">
      <c r="B796" s="1" t="s">
        <v>309</v>
      </c>
    </row>
    <row r="797" spans="2:2">
      <c r="B797" s="1" t="s">
        <v>309</v>
      </c>
    </row>
    <row r="798" spans="2:2">
      <c r="B798" s="1" t="s">
        <v>309</v>
      </c>
    </row>
    <row r="799" spans="2:2">
      <c r="B799" s="1" t="s">
        <v>309</v>
      </c>
    </row>
    <row r="800" spans="2:2">
      <c r="B800" s="1" t="s">
        <v>309</v>
      </c>
    </row>
    <row r="801" spans="2:2">
      <c r="B801" s="1" t="s">
        <v>309</v>
      </c>
    </row>
    <row r="802" spans="2:2">
      <c r="B802" s="1" t="s">
        <v>309</v>
      </c>
    </row>
    <row r="803" spans="2:2">
      <c r="B803" s="1" t="s">
        <v>309</v>
      </c>
    </row>
    <row r="804" spans="2:2">
      <c r="B804" s="1" t="s">
        <v>309</v>
      </c>
    </row>
    <row r="805" spans="2:2">
      <c r="B805" s="1" t="s">
        <v>309</v>
      </c>
    </row>
    <row r="806" spans="2:2">
      <c r="B806" s="1" t="s">
        <v>309</v>
      </c>
    </row>
    <row r="807" spans="2:2">
      <c r="B807" s="1" t="s">
        <v>309</v>
      </c>
    </row>
    <row r="808" spans="2:2">
      <c r="B808" s="1" t="s">
        <v>309</v>
      </c>
    </row>
    <row r="809" spans="2:2">
      <c r="B809" s="1" t="s">
        <v>309</v>
      </c>
    </row>
    <row r="810" spans="2:2">
      <c r="B810" s="1" t="s">
        <v>309</v>
      </c>
    </row>
    <row r="811" spans="2:2">
      <c r="B811" s="1" t="s">
        <v>309</v>
      </c>
    </row>
    <row r="812" spans="2:2">
      <c r="B812" s="1" t="s">
        <v>309</v>
      </c>
    </row>
    <row r="813" spans="2:2">
      <c r="B813" s="1" t="s">
        <v>309</v>
      </c>
    </row>
    <row r="814" spans="2:2">
      <c r="B814" s="1" t="s">
        <v>309</v>
      </c>
    </row>
    <row r="815" spans="2:2">
      <c r="B815" s="1" t="s">
        <v>309</v>
      </c>
    </row>
    <row r="816" spans="2:2">
      <c r="B816" s="1" t="s">
        <v>309</v>
      </c>
    </row>
    <row r="817" spans="2:2">
      <c r="B817" s="1" t="s">
        <v>309</v>
      </c>
    </row>
    <row r="818" spans="2:2">
      <c r="B818" s="1" t="s">
        <v>309</v>
      </c>
    </row>
    <row r="819" spans="2:2">
      <c r="B819" s="1" t="s">
        <v>309</v>
      </c>
    </row>
    <row r="820" spans="2:2">
      <c r="B820" s="1" t="s">
        <v>309</v>
      </c>
    </row>
    <row r="821" spans="2:2">
      <c r="B821" s="1" t="s">
        <v>309</v>
      </c>
    </row>
    <row r="822" spans="2:2">
      <c r="B822" s="1" t="s">
        <v>309</v>
      </c>
    </row>
    <row r="823" spans="2:2">
      <c r="B823" s="1" t="s">
        <v>309</v>
      </c>
    </row>
    <row r="824" spans="2:2">
      <c r="B824" s="1" t="s">
        <v>309</v>
      </c>
    </row>
    <row r="825" spans="2:2">
      <c r="B825" s="1" t="s">
        <v>309</v>
      </c>
    </row>
    <row r="826" spans="2:2">
      <c r="B826" s="1" t="s">
        <v>309</v>
      </c>
    </row>
    <row r="827" spans="2:2">
      <c r="B827" s="1" t="s">
        <v>309</v>
      </c>
    </row>
    <row r="828" spans="2:2">
      <c r="B828" s="1" t="s">
        <v>309</v>
      </c>
    </row>
    <row r="829" spans="2:2">
      <c r="B829" s="1" t="s">
        <v>309</v>
      </c>
    </row>
    <row r="830" spans="2:2">
      <c r="B830" s="1" t="s">
        <v>309</v>
      </c>
    </row>
    <row r="831" spans="2:2">
      <c r="B831" s="1" t="s">
        <v>309</v>
      </c>
    </row>
    <row r="832" spans="2:2">
      <c r="B832" s="1" t="s">
        <v>309</v>
      </c>
    </row>
    <row r="833" spans="2:2">
      <c r="B833" s="1" t="s">
        <v>309</v>
      </c>
    </row>
    <row r="834" spans="2:2">
      <c r="B834" s="1" t="s">
        <v>309</v>
      </c>
    </row>
    <row r="835" spans="2:2">
      <c r="B835" s="1" t="s">
        <v>309</v>
      </c>
    </row>
    <row r="836" spans="2:2">
      <c r="B836" s="1" t="s">
        <v>309</v>
      </c>
    </row>
    <row r="837" spans="2:2">
      <c r="B837" s="1" t="s">
        <v>309</v>
      </c>
    </row>
    <row r="838" spans="2:2">
      <c r="B838" s="1" t="s">
        <v>309</v>
      </c>
    </row>
    <row r="839" spans="2:2">
      <c r="B839" s="1" t="s">
        <v>309</v>
      </c>
    </row>
    <row r="840" spans="2:2">
      <c r="B840" s="1" t="s">
        <v>309</v>
      </c>
    </row>
    <row r="841" spans="2:2">
      <c r="B841" s="1" t="s">
        <v>309</v>
      </c>
    </row>
    <row r="842" spans="2:2">
      <c r="B842" s="1" t="s">
        <v>309</v>
      </c>
    </row>
    <row r="843" spans="2:2">
      <c r="B843" s="1" t="s">
        <v>309</v>
      </c>
    </row>
    <row r="844" spans="2:2">
      <c r="B844" s="1" t="s">
        <v>309</v>
      </c>
    </row>
    <row r="845" spans="2:2">
      <c r="B845" s="1" t="s">
        <v>309</v>
      </c>
    </row>
    <row r="846" spans="2:2">
      <c r="B846" s="1" t="s">
        <v>309</v>
      </c>
    </row>
    <row r="847" spans="2:2">
      <c r="B847" s="1" t="s">
        <v>309</v>
      </c>
    </row>
    <row r="848" spans="2:2">
      <c r="B848" s="1" t="s">
        <v>309</v>
      </c>
    </row>
    <row r="849" spans="2:2">
      <c r="B849" s="1" t="s">
        <v>309</v>
      </c>
    </row>
    <row r="850" spans="2:2">
      <c r="B850" s="1" t="s">
        <v>309</v>
      </c>
    </row>
    <row r="851" spans="2:2">
      <c r="B851" s="1" t="s">
        <v>309</v>
      </c>
    </row>
    <row r="852" spans="2:2">
      <c r="B852" s="1" t="s">
        <v>309</v>
      </c>
    </row>
    <row r="853" spans="2:2">
      <c r="B853" s="1" t="s">
        <v>309</v>
      </c>
    </row>
    <row r="854" spans="2:2">
      <c r="B854" s="1" t="s">
        <v>309</v>
      </c>
    </row>
    <row r="855" spans="2:2">
      <c r="B855" s="1" t="s">
        <v>309</v>
      </c>
    </row>
    <row r="856" spans="2:2">
      <c r="B856" s="1" t="s">
        <v>309</v>
      </c>
    </row>
    <row r="857" spans="2:2">
      <c r="B857" s="1" t="s">
        <v>309</v>
      </c>
    </row>
    <row r="858" spans="2:2">
      <c r="B858" s="1" t="s">
        <v>309</v>
      </c>
    </row>
    <row r="859" spans="2:2">
      <c r="B859" s="1" t="s">
        <v>309</v>
      </c>
    </row>
    <row r="860" spans="2:2">
      <c r="B860" s="1" t="s">
        <v>309</v>
      </c>
    </row>
    <row r="861" spans="2:2">
      <c r="B861" s="1" t="s">
        <v>309</v>
      </c>
    </row>
    <row r="862" spans="2:2">
      <c r="B862" s="1" t="s">
        <v>309</v>
      </c>
    </row>
    <row r="863" spans="2:2">
      <c r="B863" s="1" t="s">
        <v>309</v>
      </c>
    </row>
    <row r="864" spans="2:2">
      <c r="B864" s="1" t="s">
        <v>309</v>
      </c>
    </row>
    <row r="865" spans="2:2">
      <c r="B865" s="1" t="s">
        <v>309</v>
      </c>
    </row>
    <row r="866" spans="2:2">
      <c r="B866" s="1" t="s">
        <v>309</v>
      </c>
    </row>
    <row r="867" spans="2:2">
      <c r="B867" s="1" t="s">
        <v>309</v>
      </c>
    </row>
    <row r="868" spans="2:2">
      <c r="B868" s="1" t="s">
        <v>309</v>
      </c>
    </row>
    <row r="869" spans="2:2">
      <c r="B869" s="1" t="s">
        <v>309</v>
      </c>
    </row>
    <row r="870" spans="2:2">
      <c r="B870" s="1" t="s">
        <v>309</v>
      </c>
    </row>
    <row r="871" spans="2:2">
      <c r="B871" s="1" t="s">
        <v>309</v>
      </c>
    </row>
    <row r="872" spans="2:2">
      <c r="B872" s="1" t="s">
        <v>309</v>
      </c>
    </row>
    <row r="873" spans="2:2">
      <c r="B873" s="1" t="s">
        <v>309</v>
      </c>
    </row>
    <row r="874" spans="2:2">
      <c r="B874" s="1" t="s">
        <v>309</v>
      </c>
    </row>
    <row r="875" spans="2:2">
      <c r="B875" s="1" t="s">
        <v>309</v>
      </c>
    </row>
    <row r="876" spans="2:2">
      <c r="B876" s="1" t="s">
        <v>309</v>
      </c>
    </row>
    <row r="877" spans="2:2">
      <c r="B877" s="1" t="s">
        <v>309</v>
      </c>
    </row>
    <row r="878" spans="2:2">
      <c r="B878" s="1" t="s">
        <v>309</v>
      </c>
    </row>
    <row r="879" spans="2:2">
      <c r="B879" s="1" t="s">
        <v>309</v>
      </c>
    </row>
    <row r="880" spans="2:2">
      <c r="B880" s="1" t="s">
        <v>309</v>
      </c>
    </row>
    <row r="881" spans="2:2">
      <c r="B881" s="1" t="s">
        <v>309</v>
      </c>
    </row>
    <row r="882" spans="2:2">
      <c r="B882" s="1" t="s">
        <v>309</v>
      </c>
    </row>
    <row r="883" spans="2:2">
      <c r="B883" s="1" t="s">
        <v>309</v>
      </c>
    </row>
    <row r="884" spans="2:2">
      <c r="B884" s="1" t="s">
        <v>309</v>
      </c>
    </row>
    <row r="885" spans="2:2">
      <c r="B885" s="1" t="s">
        <v>309</v>
      </c>
    </row>
    <row r="886" spans="2:2">
      <c r="B886" s="1" t="s">
        <v>309</v>
      </c>
    </row>
    <row r="887" spans="2:2">
      <c r="B887" s="1" t="s">
        <v>309</v>
      </c>
    </row>
    <row r="888" spans="2:2">
      <c r="B888" s="1" t="s">
        <v>309</v>
      </c>
    </row>
    <row r="889" spans="2:2">
      <c r="B889" s="1" t="s">
        <v>309</v>
      </c>
    </row>
    <row r="890" spans="2:2">
      <c r="B890" s="1" t="s">
        <v>309</v>
      </c>
    </row>
    <row r="891" spans="2:2">
      <c r="B891" s="1" t="s">
        <v>309</v>
      </c>
    </row>
    <row r="892" spans="2:2">
      <c r="B892" s="1" t="s">
        <v>309</v>
      </c>
    </row>
    <row r="893" spans="2:2">
      <c r="B893" s="1" t="s">
        <v>309</v>
      </c>
    </row>
    <row r="894" spans="2:2">
      <c r="B894" s="1" t="s">
        <v>309</v>
      </c>
    </row>
    <row r="895" spans="2:2">
      <c r="B895" s="1" t="s">
        <v>309</v>
      </c>
    </row>
    <row r="896" spans="2:2">
      <c r="B896" s="1" t="s">
        <v>309</v>
      </c>
    </row>
    <row r="897" spans="2:2">
      <c r="B897" s="1" t="s">
        <v>309</v>
      </c>
    </row>
    <row r="898" spans="2:2">
      <c r="B898" s="1" t="s">
        <v>309</v>
      </c>
    </row>
    <row r="899" spans="2:2">
      <c r="B899" s="1" t="s">
        <v>309</v>
      </c>
    </row>
    <row r="900" spans="2:2">
      <c r="B900" s="1" t="s">
        <v>309</v>
      </c>
    </row>
    <row r="901" spans="2:2">
      <c r="B901" s="1" t="s">
        <v>309</v>
      </c>
    </row>
    <row r="902" spans="2:2">
      <c r="B902" s="1" t="s">
        <v>309</v>
      </c>
    </row>
    <row r="903" spans="2:2">
      <c r="B903" s="1" t="s">
        <v>309</v>
      </c>
    </row>
    <row r="904" spans="2:2">
      <c r="B904" s="1" t="s">
        <v>309</v>
      </c>
    </row>
    <row r="905" spans="2:2">
      <c r="B905" s="1" t="s">
        <v>309</v>
      </c>
    </row>
    <row r="906" spans="2:2">
      <c r="B906" s="1" t="s">
        <v>309</v>
      </c>
    </row>
    <row r="907" spans="2:2">
      <c r="B907" s="1" t="s">
        <v>309</v>
      </c>
    </row>
    <row r="908" spans="2:2">
      <c r="B908" s="1" t="s">
        <v>309</v>
      </c>
    </row>
    <row r="909" spans="2:2">
      <c r="B909" s="1" t="s">
        <v>309</v>
      </c>
    </row>
    <row r="910" spans="2:2">
      <c r="B910" s="1" t="s">
        <v>309</v>
      </c>
    </row>
    <row r="911" spans="2:2">
      <c r="B911" s="1" t="s">
        <v>309</v>
      </c>
    </row>
    <row r="912" spans="2:2">
      <c r="B912" s="1" t="s">
        <v>309</v>
      </c>
    </row>
    <row r="913" spans="2:2">
      <c r="B913" s="1" t="s">
        <v>309</v>
      </c>
    </row>
    <row r="914" spans="2:2">
      <c r="B914" s="1" t="s">
        <v>309</v>
      </c>
    </row>
    <row r="915" spans="2:2">
      <c r="B915" s="1" t="s">
        <v>309</v>
      </c>
    </row>
    <row r="916" spans="2:2">
      <c r="B916" s="1" t="s">
        <v>309</v>
      </c>
    </row>
    <row r="917" spans="2:2">
      <c r="B917" s="1" t="s">
        <v>309</v>
      </c>
    </row>
    <row r="918" spans="2:2">
      <c r="B918" s="1" t="s">
        <v>309</v>
      </c>
    </row>
    <row r="919" spans="2:2">
      <c r="B919" s="1" t="s">
        <v>309</v>
      </c>
    </row>
    <row r="920" spans="2:2">
      <c r="B920" s="1" t="s">
        <v>309</v>
      </c>
    </row>
    <row r="921" spans="2:2">
      <c r="B921" s="1" t="s">
        <v>309</v>
      </c>
    </row>
    <row r="922" spans="2:2">
      <c r="B922" s="1" t="s">
        <v>309</v>
      </c>
    </row>
    <row r="923" spans="2:2">
      <c r="B923" s="1" t="s">
        <v>309</v>
      </c>
    </row>
    <row r="924" spans="2:2">
      <c r="B924" s="1" t="s">
        <v>309</v>
      </c>
    </row>
    <row r="925" spans="2:2">
      <c r="B925" s="1" t="s">
        <v>309</v>
      </c>
    </row>
    <row r="926" spans="2:2">
      <c r="B926" s="1" t="s">
        <v>309</v>
      </c>
    </row>
    <row r="927" spans="2:2">
      <c r="B927" s="1" t="s">
        <v>309</v>
      </c>
    </row>
    <row r="928" spans="2:2">
      <c r="B928" s="1" t="s">
        <v>309</v>
      </c>
    </row>
    <row r="929" spans="2:2">
      <c r="B929" s="1" t="s">
        <v>309</v>
      </c>
    </row>
    <row r="930" spans="2:2">
      <c r="B930" s="1" t="s">
        <v>309</v>
      </c>
    </row>
    <row r="931" spans="2:2">
      <c r="B931" s="1" t="s">
        <v>309</v>
      </c>
    </row>
    <row r="932" spans="2:2">
      <c r="B932" s="1" t="s">
        <v>309</v>
      </c>
    </row>
    <row r="933" spans="2:2">
      <c r="B933" s="1" t="s">
        <v>309</v>
      </c>
    </row>
    <row r="934" spans="2:2">
      <c r="B934" s="1" t="s">
        <v>309</v>
      </c>
    </row>
    <row r="935" spans="2:2">
      <c r="B935" s="1" t="s">
        <v>309</v>
      </c>
    </row>
    <row r="936" spans="2:2">
      <c r="B936" s="1" t="s">
        <v>309</v>
      </c>
    </row>
    <row r="937" spans="2:2">
      <c r="B937" s="1" t="s">
        <v>309</v>
      </c>
    </row>
    <row r="938" spans="2:2">
      <c r="B938" s="1" t="s">
        <v>309</v>
      </c>
    </row>
    <row r="939" spans="2:2">
      <c r="B939" s="1" t="s">
        <v>309</v>
      </c>
    </row>
    <row r="940" spans="2:2">
      <c r="B940" s="1" t="s">
        <v>309</v>
      </c>
    </row>
    <row r="941" spans="2:2">
      <c r="B941" s="1" t="s">
        <v>309</v>
      </c>
    </row>
    <row r="942" spans="2:2">
      <c r="B942" s="1" t="s">
        <v>309</v>
      </c>
    </row>
    <row r="943" spans="2:2">
      <c r="B943" s="1" t="s">
        <v>309</v>
      </c>
    </row>
    <row r="944" spans="2:2">
      <c r="B944" s="1" t="s">
        <v>309</v>
      </c>
    </row>
    <row r="945" spans="2:2">
      <c r="B945" s="1" t="s">
        <v>309</v>
      </c>
    </row>
    <row r="946" spans="2:2">
      <c r="B946" s="1" t="s">
        <v>309</v>
      </c>
    </row>
    <row r="947" spans="2:2">
      <c r="B947" s="1" t="s">
        <v>309</v>
      </c>
    </row>
    <row r="948" spans="2:2">
      <c r="B948" s="1" t="s">
        <v>309</v>
      </c>
    </row>
    <row r="949" spans="2:2">
      <c r="B949" s="1" t="s">
        <v>309</v>
      </c>
    </row>
    <row r="950" spans="2:2">
      <c r="B950" s="1" t="s">
        <v>309</v>
      </c>
    </row>
    <row r="951" spans="2:2">
      <c r="B951" s="1" t="s">
        <v>309</v>
      </c>
    </row>
    <row r="952" spans="2:2">
      <c r="B952" s="1" t="s">
        <v>309</v>
      </c>
    </row>
    <row r="953" spans="2:2">
      <c r="B953" s="1" t="s">
        <v>309</v>
      </c>
    </row>
    <row r="954" spans="2:2">
      <c r="B954" s="1" t="s">
        <v>309</v>
      </c>
    </row>
    <row r="955" spans="2:2">
      <c r="B955" s="1" t="s">
        <v>309</v>
      </c>
    </row>
    <row r="956" spans="2:2">
      <c r="B956" s="1" t="s">
        <v>309</v>
      </c>
    </row>
    <row r="957" spans="2:2">
      <c r="B957" s="1" t="s">
        <v>309</v>
      </c>
    </row>
    <row r="958" spans="2:2">
      <c r="B958" s="1" t="s">
        <v>309</v>
      </c>
    </row>
    <row r="959" spans="2:2">
      <c r="B959" s="1" t="s">
        <v>309</v>
      </c>
    </row>
    <row r="960" spans="2:2">
      <c r="B960" s="1" t="s">
        <v>309</v>
      </c>
    </row>
    <row r="961" spans="2:2">
      <c r="B961" s="1" t="s">
        <v>309</v>
      </c>
    </row>
    <row r="962" spans="2:2">
      <c r="B962" s="1" t="s">
        <v>309</v>
      </c>
    </row>
    <row r="963" spans="2:2">
      <c r="B963" s="1" t="s">
        <v>309</v>
      </c>
    </row>
    <row r="964" spans="2:2">
      <c r="B964" s="1" t="s">
        <v>309</v>
      </c>
    </row>
    <row r="965" spans="2:2">
      <c r="B965" s="1" t="s">
        <v>309</v>
      </c>
    </row>
    <row r="966" spans="2:2">
      <c r="B966" s="1" t="s">
        <v>309</v>
      </c>
    </row>
    <row r="967" spans="2:2">
      <c r="B967" s="1" t="s">
        <v>309</v>
      </c>
    </row>
    <row r="968" spans="2:2">
      <c r="B968" s="1" t="s">
        <v>309</v>
      </c>
    </row>
    <row r="969" spans="2:2">
      <c r="B969" s="1" t="s">
        <v>309</v>
      </c>
    </row>
    <row r="970" spans="2:2">
      <c r="B970" s="1" t="s">
        <v>309</v>
      </c>
    </row>
    <row r="971" spans="2:2">
      <c r="B971" s="1" t="s">
        <v>309</v>
      </c>
    </row>
    <row r="972" spans="2:2">
      <c r="B972" s="1" t="s">
        <v>309</v>
      </c>
    </row>
    <row r="973" spans="2:2">
      <c r="B973" s="1" t="s">
        <v>309</v>
      </c>
    </row>
    <row r="974" spans="2:2">
      <c r="B974" s="1" t="s">
        <v>309</v>
      </c>
    </row>
    <row r="975" spans="2:2">
      <c r="B975" s="1" t="s">
        <v>309</v>
      </c>
    </row>
    <row r="976" spans="2:2">
      <c r="B976" s="1" t="s">
        <v>309</v>
      </c>
    </row>
    <row r="977" spans="2:2">
      <c r="B977" s="1" t="s">
        <v>309</v>
      </c>
    </row>
    <row r="978" spans="2:2">
      <c r="B978" s="1" t="s">
        <v>309</v>
      </c>
    </row>
    <row r="979" spans="2:2">
      <c r="B979" s="1" t="s">
        <v>309</v>
      </c>
    </row>
    <row r="980" spans="2:2">
      <c r="B980" s="1" t="s">
        <v>309</v>
      </c>
    </row>
    <row r="981" spans="2:2">
      <c r="B981" s="1" t="s">
        <v>309</v>
      </c>
    </row>
    <row r="982" spans="2:2">
      <c r="B982" s="1" t="s">
        <v>309</v>
      </c>
    </row>
    <row r="983" spans="2:2">
      <c r="B983" s="1" t="s">
        <v>309</v>
      </c>
    </row>
    <row r="984" spans="2:2">
      <c r="B984" s="1" t="s">
        <v>309</v>
      </c>
    </row>
    <row r="985" spans="2:2">
      <c r="B985" s="1" t="s">
        <v>309</v>
      </c>
    </row>
    <row r="986" spans="2:2">
      <c r="B986" s="1" t="s">
        <v>309</v>
      </c>
    </row>
    <row r="987" spans="2:2">
      <c r="B987" s="1" t="s">
        <v>309</v>
      </c>
    </row>
    <row r="988" spans="2:2">
      <c r="B988" s="1" t="s">
        <v>309</v>
      </c>
    </row>
    <row r="989" spans="2:2">
      <c r="B989" s="1" t="s">
        <v>309</v>
      </c>
    </row>
    <row r="990" spans="2:2">
      <c r="B990" s="1" t="s">
        <v>309</v>
      </c>
    </row>
    <row r="991" spans="2:2">
      <c r="B991" s="1" t="s">
        <v>309</v>
      </c>
    </row>
    <row r="992" spans="2:2">
      <c r="B992" s="1" t="s">
        <v>309</v>
      </c>
    </row>
    <row r="993" spans="2:2">
      <c r="B993" s="1" t="s">
        <v>309</v>
      </c>
    </row>
    <row r="994" spans="2:2">
      <c r="B994" s="1" t="s">
        <v>309</v>
      </c>
    </row>
    <row r="995" spans="2:2">
      <c r="B995" s="1" t="s">
        <v>309</v>
      </c>
    </row>
    <row r="996" spans="2:2">
      <c r="B996" s="1" t="s">
        <v>309</v>
      </c>
    </row>
    <row r="997" spans="2:2">
      <c r="B997" s="1" t="s">
        <v>309</v>
      </c>
    </row>
    <row r="998" spans="2:2">
      <c r="B998" s="1" t="s">
        <v>309</v>
      </c>
    </row>
    <row r="999" spans="2:2">
      <c r="B999" s="1" t="s">
        <v>309</v>
      </c>
    </row>
    <row r="1000" spans="2:2">
      <c r="B1000" s="1" t="s">
        <v>309</v>
      </c>
    </row>
  </sheetData>
  <dataConsolidate/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85"/>
  <sheetViews>
    <sheetView view="pageBreakPreview" topLeftCell="A10" zoomScale="130" zoomScaleSheetLayoutView="130" workbookViewId="0">
      <selection activeCell="C11" sqref="C11"/>
    </sheetView>
  </sheetViews>
  <sheetFormatPr defaultRowHeight="12.75"/>
  <cols>
    <col min="1" max="1" width="14" style="35" customWidth="1"/>
    <col min="2" max="2" width="13.5703125" style="35" customWidth="1"/>
    <col min="3" max="3" width="53.5703125" style="35" customWidth="1"/>
    <col min="4" max="4" width="20.42578125" style="35" customWidth="1"/>
    <col min="5" max="16384" width="9.140625" style="35"/>
  </cols>
  <sheetData>
    <row r="1" spans="1:6">
      <c r="C1" s="101" t="s">
        <v>594</v>
      </c>
      <c r="D1" s="102"/>
    </row>
    <row r="2" spans="1:6" s="36" customFormat="1" ht="63.75" customHeight="1">
      <c r="C2" s="103" t="s">
        <v>266</v>
      </c>
      <c r="D2" s="103"/>
    </row>
    <row r="3" spans="1:6" s="36" customFormat="1" ht="55.5" customHeight="1">
      <c r="A3" s="495" t="s">
        <v>15</v>
      </c>
      <c r="B3" s="496"/>
      <c r="C3" s="496"/>
      <c r="D3" s="496"/>
    </row>
    <row r="4" spans="1:6" ht="16.5" customHeight="1">
      <c r="A4" s="497" t="s">
        <v>94</v>
      </c>
      <c r="B4" s="498"/>
      <c r="C4" s="498"/>
      <c r="D4" s="498"/>
    </row>
    <row r="5" spans="1:6" ht="44.25" customHeight="1">
      <c r="A5" s="37" t="s">
        <v>532</v>
      </c>
      <c r="B5" s="37" t="s">
        <v>533</v>
      </c>
      <c r="C5" s="37" t="s">
        <v>534</v>
      </c>
      <c r="D5" s="37" t="s">
        <v>530</v>
      </c>
    </row>
    <row r="6" spans="1:6" ht="14.25" customHeight="1">
      <c r="A6" s="38">
        <v>1</v>
      </c>
      <c r="B6" s="38">
        <v>2</v>
      </c>
      <c r="C6" s="38">
        <v>3</v>
      </c>
      <c r="D6" s="38">
        <v>4</v>
      </c>
    </row>
    <row r="7" spans="1:6" ht="16.5" customHeight="1">
      <c r="A7" s="39">
        <v>1</v>
      </c>
      <c r="B7" s="39">
        <v>0</v>
      </c>
      <c r="C7" s="40" t="s">
        <v>535</v>
      </c>
      <c r="D7" s="384">
        <f>D8+D9+D12</f>
        <v>1520.4309999999998</v>
      </c>
    </row>
    <row r="8" spans="1:6" ht="32.25" customHeight="1">
      <c r="A8" s="41">
        <v>1</v>
      </c>
      <c r="B8" s="41">
        <v>2</v>
      </c>
      <c r="C8" s="42" t="s">
        <v>542</v>
      </c>
      <c r="D8" s="328">
        <f ca="1">'3'!G9</f>
        <v>449.69900000000001</v>
      </c>
    </row>
    <row r="9" spans="1:6" ht="34.5" customHeight="1">
      <c r="A9" s="41">
        <v>1</v>
      </c>
      <c r="B9" s="41">
        <v>4</v>
      </c>
      <c r="C9" s="42" t="s">
        <v>543</v>
      </c>
      <c r="D9" s="328">
        <f ca="1">'3'!G16</f>
        <v>7.6880000000000006</v>
      </c>
    </row>
    <row r="10" spans="1:6" ht="34.5" customHeight="1">
      <c r="A10" s="41">
        <v>1</v>
      </c>
      <c r="B10" s="41">
        <v>6</v>
      </c>
      <c r="C10" s="42" t="s">
        <v>547</v>
      </c>
      <c r="D10" s="328">
        <f ca="1">'информация по ведомственной'!L27</f>
        <v>0</v>
      </c>
    </row>
    <row r="11" spans="1:6" ht="21" customHeight="1">
      <c r="A11" s="41">
        <v>1</v>
      </c>
      <c r="B11" s="41">
        <v>11</v>
      </c>
      <c r="C11" s="40" t="s">
        <v>111</v>
      </c>
      <c r="D11" s="328">
        <f ca="1">'3'!G55</f>
        <v>0</v>
      </c>
    </row>
    <row r="12" spans="1:6" ht="19.5" customHeight="1">
      <c r="A12" s="41">
        <v>1</v>
      </c>
      <c r="B12" s="41">
        <v>13</v>
      </c>
      <c r="C12" s="42" t="s">
        <v>536</v>
      </c>
      <c r="D12" s="384">
        <f ca="1">'3'!G35</f>
        <v>1063.0439999999999</v>
      </c>
      <c r="F12" s="43"/>
    </row>
    <row r="13" spans="1:6" ht="19.5" customHeight="1">
      <c r="A13" s="39">
        <v>2</v>
      </c>
      <c r="B13" s="39">
        <v>0</v>
      </c>
      <c r="C13" s="40" t="s">
        <v>115</v>
      </c>
      <c r="D13" s="384">
        <f ca="1">D14</f>
        <v>52.053999999999995</v>
      </c>
      <c r="F13" s="43"/>
    </row>
    <row r="14" spans="1:6" ht="19.5" customHeight="1">
      <c r="A14" s="41">
        <v>2</v>
      </c>
      <c r="B14" s="41">
        <v>3</v>
      </c>
      <c r="C14" s="40" t="s">
        <v>105</v>
      </c>
      <c r="D14" s="328">
        <f ca="1">'3'!G58</f>
        <v>52.053999999999995</v>
      </c>
      <c r="F14" s="43"/>
    </row>
    <row r="15" spans="1:6" ht="19.5" customHeight="1">
      <c r="A15" s="39">
        <v>3</v>
      </c>
      <c r="B15" s="39">
        <v>0</v>
      </c>
      <c r="C15" s="40" t="s">
        <v>142</v>
      </c>
      <c r="D15" s="384">
        <f ca="1">D16</f>
        <v>0</v>
      </c>
      <c r="F15" s="43"/>
    </row>
    <row r="16" spans="1:6" ht="28.5" customHeight="1">
      <c r="A16" s="41">
        <v>3</v>
      </c>
      <c r="B16" s="41">
        <v>10</v>
      </c>
      <c r="C16" s="177" t="s">
        <v>80</v>
      </c>
      <c r="D16" s="328">
        <f ca="1">'3'!G66</f>
        <v>0</v>
      </c>
      <c r="F16" s="43"/>
    </row>
    <row r="17" spans="1:4" ht="18.75" customHeight="1">
      <c r="A17" s="39">
        <v>5</v>
      </c>
      <c r="B17" s="39">
        <v>0</v>
      </c>
      <c r="C17" s="40" t="s">
        <v>537</v>
      </c>
      <c r="D17" s="384">
        <f ca="1">D18</f>
        <v>0</v>
      </c>
    </row>
    <row r="18" spans="1:4" ht="18.75" customHeight="1">
      <c r="A18" s="41">
        <v>5</v>
      </c>
      <c r="B18" s="41">
        <v>3</v>
      </c>
      <c r="C18" s="42" t="s">
        <v>538</v>
      </c>
      <c r="D18" s="328">
        <f ca="1">'3'!G72</f>
        <v>0</v>
      </c>
    </row>
    <row r="19" spans="1:4" ht="17.25" customHeight="1">
      <c r="A19" s="39">
        <v>8</v>
      </c>
      <c r="B19" s="39">
        <v>0</v>
      </c>
      <c r="C19" s="40" t="s">
        <v>544</v>
      </c>
      <c r="D19" s="384">
        <f ca="1">D20</f>
        <v>329.91200000000003</v>
      </c>
    </row>
    <row r="20" spans="1:4" ht="19.5" customHeight="1">
      <c r="A20" s="41">
        <v>8</v>
      </c>
      <c r="B20" s="41">
        <v>1</v>
      </c>
      <c r="C20" s="42" t="s">
        <v>539</v>
      </c>
      <c r="D20" s="328">
        <f ca="1">'3'!G78</f>
        <v>329.91200000000003</v>
      </c>
    </row>
    <row r="21" spans="1:4" ht="17.25" customHeight="1">
      <c r="A21" s="39">
        <v>10</v>
      </c>
      <c r="B21" s="39">
        <v>0</v>
      </c>
      <c r="C21" s="40" t="s">
        <v>540</v>
      </c>
      <c r="D21" s="384">
        <f ca="1">+D22</f>
        <v>0</v>
      </c>
    </row>
    <row r="22" spans="1:4" ht="19.5" customHeight="1">
      <c r="A22" s="41">
        <v>10</v>
      </c>
      <c r="B22" s="41">
        <v>1</v>
      </c>
      <c r="C22" s="42" t="s">
        <v>545</v>
      </c>
      <c r="D22" s="328">
        <f ca="1">'3'!G92</f>
        <v>0</v>
      </c>
    </row>
    <row r="23" spans="1:4" ht="48" customHeight="1">
      <c r="A23" s="39">
        <v>14</v>
      </c>
      <c r="B23" s="44"/>
      <c r="C23" s="40" t="s">
        <v>546</v>
      </c>
      <c r="D23" s="384">
        <f ca="1">+D24</f>
        <v>0</v>
      </c>
    </row>
    <row r="24" spans="1:4" ht="29.25" customHeight="1">
      <c r="A24" s="41">
        <v>14</v>
      </c>
      <c r="B24" s="41">
        <v>3</v>
      </c>
      <c r="C24" s="42" t="s">
        <v>547</v>
      </c>
      <c r="D24" s="328">
        <f ca="1">'3'!G93</f>
        <v>0</v>
      </c>
    </row>
    <row r="25" spans="1:4" ht="26.25" customHeight="1">
      <c r="A25" s="45"/>
      <c r="B25" s="46"/>
      <c r="C25" s="47" t="s">
        <v>541</v>
      </c>
      <c r="D25" s="384">
        <f>D7+D17+D19+D21+D23+D13+D15+D11</f>
        <v>1902.3969999999999</v>
      </c>
    </row>
    <row r="26" spans="1:4" ht="12.75" customHeight="1">
      <c r="D26" s="48"/>
    </row>
    <row r="27" spans="1:4" ht="12.75" customHeight="1">
      <c r="A27" s="49"/>
      <c r="B27" s="49"/>
      <c r="C27" s="49"/>
      <c r="D27" s="50"/>
    </row>
    <row r="28" spans="1:4" ht="12.75" customHeight="1">
      <c r="A28" s="49"/>
      <c r="B28" s="49"/>
      <c r="C28" s="49"/>
      <c r="D28" s="51"/>
    </row>
    <row r="29" spans="1:4">
      <c r="D29" s="52"/>
    </row>
    <row r="30" spans="1:4">
      <c r="D30" s="52"/>
    </row>
    <row r="31" spans="1:4">
      <c r="D31" s="52"/>
    </row>
    <row r="32" spans="1:4">
      <c r="D32" s="52"/>
    </row>
    <row r="33" spans="4:4">
      <c r="D33" s="52"/>
    </row>
    <row r="34" spans="4:4">
      <c r="D34" s="52"/>
    </row>
    <row r="35" spans="4:4">
      <c r="D35" s="52"/>
    </row>
    <row r="36" spans="4:4">
      <c r="D36" s="52"/>
    </row>
    <row r="37" spans="4:4">
      <c r="D37" s="52"/>
    </row>
    <row r="38" spans="4:4">
      <c r="D38" s="52"/>
    </row>
    <row r="39" spans="4:4">
      <c r="D39" s="52"/>
    </row>
    <row r="40" spans="4:4">
      <c r="D40" s="52"/>
    </row>
    <row r="41" spans="4:4">
      <c r="D41" s="52"/>
    </row>
    <row r="42" spans="4:4">
      <c r="D42" s="52"/>
    </row>
    <row r="43" spans="4:4">
      <c r="D43" s="52"/>
    </row>
    <row r="44" spans="4:4">
      <c r="D44" s="52"/>
    </row>
    <row r="45" spans="4:4">
      <c r="D45" s="52"/>
    </row>
    <row r="46" spans="4:4">
      <c r="D46" s="52"/>
    </row>
    <row r="47" spans="4:4">
      <c r="D47" s="52"/>
    </row>
    <row r="48" spans="4:4">
      <c r="D48" s="52"/>
    </row>
    <row r="49" spans="4:4">
      <c r="D49" s="52"/>
    </row>
    <row r="50" spans="4:4">
      <c r="D50" s="52"/>
    </row>
    <row r="51" spans="4:4">
      <c r="D51" s="52"/>
    </row>
    <row r="52" spans="4:4">
      <c r="D52" s="52"/>
    </row>
    <row r="53" spans="4:4">
      <c r="D53" s="52"/>
    </row>
    <row r="54" spans="4:4">
      <c r="D54" s="52"/>
    </row>
    <row r="55" spans="4:4">
      <c r="D55" s="52"/>
    </row>
    <row r="56" spans="4:4">
      <c r="D56" s="52"/>
    </row>
    <row r="57" spans="4:4">
      <c r="D57" s="52"/>
    </row>
    <row r="58" spans="4:4">
      <c r="D58" s="52"/>
    </row>
    <row r="59" spans="4:4">
      <c r="D59" s="52"/>
    </row>
    <row r="60" spans="4:4">
      <c r="D60" s="52"/>
    </row>
    <row r="61" spans="4:4">
      <c r="D61" s="52"/>
    </row>
    <row r="62" spans="4:4">
      <c r="D62" s="52"/>
    </row>
    <row r="63" spans="4:4">
      <c r="D63" s="52"/>
    </row>
    <row r="64" spans="4:4">
      <c r="D64" s="52"/>
    </row>
    <row r="65" spans="4:4">
      <c r="D65" s="52"/>
    </row>
    <row r="66" spans="4:4">
      <c r="D66" s="52"/>
    </row>
    <row r="67" spans="4:4">
      <c r="D67" s="52"/>
    </row>
    <row r="68" spans="4:4">
      <c r="D68" s="52"/>
    </row>
    <row r="69" spans="4:4">
      <c r="D69" s="52"/>
    </row>
    <row r="70" spans="4:4">
      <c r="D70" s="52"/>
    </row>
    <row r="71" spans="4:4">
      <c r="D71" s="52"/>
    </row>
    <row r="72" spans="4:4">
      <c r="D72" s="52"/>
    </row>
    <row r="73" spans="4:4">
      <c r="D73" s="52"/>
    </row>
    <row r="74" spans="4:4">
      <c r="D74" s="52"/>
    </row>
    <row r="75" spans="4:4">
      <c r="D75" s="52"/>
    </row>
    <row r="76" spans="4:4">
      <c r="D76" s="52"/>
    </row>
    <row r="77" spans="4:4">
      <c r="D77" s="52"/>
    </row>
    <row r="78" spans="4:4">
      <c r="D78" s="52"/>
    </row>
    <row r="79" spans="4:4">
      <c r="D79" s="52"/>
    </row>
    <row r="80" spans="4:4">
      <c r="D80" s="52"/>
    </row>
    <row r="81" spans="4:4">
      <c r="D81" s="52"/>
    </row>
    <row r="82" spans="4:4">
      <c r="D82" s="52"/>
    </row>
    <row r="83" spans="4:4">
      <c r="D83" s="52"/>
    </row>
    <row r="84" spans="4:4">
      <c r="D84" s="52"/>
    </row>
    <row r="85" spans="4:4">
      <c r="D85" s="52"/>
    </row>
  </sheetData>
  <mergeCells count="2">
    <mergeCell ref="A3:D3"/>
    <mergeCell ref="A4:D4"/>
  </mergeCells>
  <phoneticPr fontId="2" type="noConversion"/>
  <pageMargins left="0.78740157480314965" right="0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workbookViewId="0">
      <selection activeCell="E27" sqref="E27"/>
    </sheetView>
  </sheetViews>
  <sheetFormatPr defaultRowHeight="12.75"/>
  <cols>
    <col min="1" max="2" width="6.7109375" customWidth="1"/>
    <col min="3" max="3" width="54.28515625" customWidth="1"/>
    <col min="4" max="4" width="14.85546875" customWidth="1"/>
    <col min="5" max="5" width="15.28515625" customWidth="1"/>
    <col min="6" max="6" width="13.42578125" customWidth="1"/>
  </cols>
  <sheetData>
    <row r="1" spans="1:6" ht="32.25" customHeight="1">
      <c r="A1" s="439" t="s">
        <v>16</v>
      </c>
      <c r="B1" s="439"/>
      <c r="C1" s="439"/>
      <c r="D1" s="439"/>
      <c r="E1" s="439"/>
      <c r="F1" s="439"/>
    </row>
    <row r="2" spans="1:6" ht="15.75">
      <c r="A2" s="184"/>
      <c r="B2" s="184"/>
      <c r="C2" s="184"/>
      <c r="D2" s="184"/>
      <c r="F2" s="185" t="s">
        <v>94</v>
      </c>
    </row>
    <row r="3" spans="1:6" ht="15.75" customHeight="1">
      <c r="A3" s="499" t="s">
        <v>114</v>
      </c>
      <c r="B3" s="500"/>
      <c r="C3" s="441" t="s">
        <v>395</v>
      </c>
      <c r="D3" s="433" t="s">
        <v>116</v>
      </c>
      <c r="E3" s="435" t="s">
        <v>117</v>
      </c>
      <c r="F3" s="436" t="s">
        <v>118</v>
      </c>
    </row>
    <row r="4" spans="1:6" ht="26.25" customHeight="1">
      <c r="A4" s="501"/>
      <c r="B4" s="502"/>
      <c r="C4" s="441"/>
      <c r="D4" s="434"/>
      <c r="E4" s="435"/>
      <c r="F4" s="437"/>
    </row>
    <row r="5" spans="1:6">
      <c r="A5" s="186" t="s">
        <v>311</v>
      </c>
      <c r="B5" s="186" t="s">
        <v>312</v>
      </c>
      <c r="C5" s="186" t="s">
        <v>313</v>
      </c>
      <c r="D5" s="186" t="s">
        <v>314</v>
      </c>
      <c r="E5" s="186" t="s">
        <v>315</v>
      </c>
      <c r="F5" s="187">
        <v>6</v>
      </c>
    </row>
    <row r="6" spans="1:6" ht="15.75">
      <c r="A6" s="188">
        <v>1</v>
      </c>
      <c r="B6" s="188">
        <v>0</v>
      </c>
      <c r="C6" s="189" t="s">
        <v>535</v>
      </c>
      <c r="D6" s="385">
        <f>D7+D8+D10+D11+D9</f>
        <v>3845.4</v>
      </c>
      <c r="E6" s="385">
        <f>E7+E8+E10+E11+E9</f>
        <v>1520.4309999999998</v>
      </c>
      <c r="F6" s="194">
        <f>E6*100/D6</f>
        <v>39.538955635304511</v>
      </c>
    </row>
    <row r="7" spans="1:6" ht="31.5">
      <c r="A7" s="190">
        <v>1</v>
      </c>
      <c r="B7" s="190">
        <v>2</v>
      </c>
      <c r="C7" s="191" t="s">
        <v>542</v>
      </c>
      <c r="D7" s="386">
        <f ca="1">'анализ исполнения расходов'!G7</f>
        <v>936.90000000000009</v>
      </c>
      <c r="E7" s="386">
        <f ca="1">'4'!D8</f>
        <v>449.69900000000001</v>
      </c>
      <c r="F7" s="195">
        <f>E7*100/D7</f>
        <v>47.99861244529832</v>
      </c>
    </row>
    <row r="8" spans="1:6" ht="31.5">
      <c r="A8" s="190">
        <v>1</v>
      </c>
      <c r="B8" s="190">
        <v>4</v>
      </c>
      <c r="C8" s="191" t="s">
        <v>543</v>
      </c>
      <c r="D8" s="387">
        <f ca="1">'анализ исполнения расходов'!G14</f>
        <v>596.01300000000003</v>
      </c>
      <c r="E8" s="387">
        <f ca="1">'4'!D9</f>
        <v>7.6880000000000006</v>
      </c>
      <c r="F8" s="195">
        <f>E8*100/D8</f>
        <v>1.2899047503997396</v>
      </c>
    </row>
    <row r="9" spans="1:6" ht="31.5">
      <c r="A9" s="190">
        <v>1</v>
      </c>
      <c r="B9" s="190">
        <v>6</v>
      </c>
      <c r="C9" s="191" t="s">
        <v>547</v>
      </c>
      <c r="D9" s="386">
        <f ca="1">'информация по ведомственной'!K27</f>
        <v>12</v>
      </c>
      <c r="E9" s="386">
        <f ca="1">'информация по ведомственной'!L27</f>
        <v>0</v>
      </c>
      <c r="F9" s="195">
        <v>0</v>
      </c>
    </row>
    <row r="10" spans="1:6" ht="15.75">
      <c r="A10" s="190">
        <v>1</v>
      </c>
      <c r="B10" s="190">
        <v>11</v>
      </c>
      <c r="C10" s="191" t="s">
        <v>111</v>
      </c>
      <c r="D10" s="387">
        <f ca="1">'анализ исполнения расходов'!G38</f>
        <v>0</v>
      </c>
      <c r="E10" s="387">
        <f ca="1">'4'!D11</f>
        <v>0</v>
      </c>
      <c r="F10" s="195">
        <v>0</v>
      </c>
    </row>
    <row r="11" spans="1:6" ht="15.75">
      <c r="A11" s="190">
        <v>1</v>
      </c>
      <c r="B11" s="190">
        <v>13</v>
      </c>
      <c r="C11" s="191" t="s">
        <v>536</v>
      </c>
      <c r="D11" s="386">
        <f ca="1">'анализ исполнения расходов'!G42</f>
        <v>2300.4870000000001</v>
      </c>
      <c r="E11" s="386">
        <f ca="1">'4'!D12</f>
        <v>1063.0439999999999</v>
      </c>
      <c r="F11" s="195">
        <f>E11*100/D11</f>
        <v>46.209519984246811</v>
      </c>
    </row>
    <row r="12" spans="1:6" ht="15.75">
      <c r="A12" s="188">
        <v>2</v>
      </c>
      <c r="B12" s="188">
        <v>0</v>
      </c>
      <c r="C12" s="189" t="s">
        <v>115</v>
      </c>
      <c r="D12" s="388">
        <f ca="1">D13</f>
        <v>127.80000000000001</v>
      </c>
      <c r="E12" s="388">
        <f ca="1">E13</f>
        <v>52.053999999999995</v>
      </c>
      <c r="F12" s="194">
        <f>E12*100/D12</f>
        <v>40.730829420970259</v>
      </c>
    </row>
    <row r="13" spans="1:6" ht="15.75">
      <c r="A13" s="190">
        <v>2</v>
      </c>
      <c r="B13" s="190">
        <v>3</v>
      </c>
      <c r="C13" s="192" t="s">
        <v>103</v>
      </c>
      <c r="D13" s="386">
        <f ca="1">'анализ исполнения расходов'!G70</f>
        <v>127.80000000000001</v>
      </c>
      <c r="E13" s="386">
        <f ca="1">'4'!D13</f>
        <v>52.053999999999995</v>
      </c>
      <c r="F13" s="195">
        <f>E13*100/D13</f>
        <v>40.730829420970259</v>
      </c>
    </row>
    <row r="14" spans="1:6" ht="15.75">
      <c r="A14" s="188">
        <v>4</v>
      </c>
      <c r="B14" s="190">
        <v>0</v>
      </c>
      <c r="C14" s="182" t="s">
        <v>108</v>
      </c>
      <c r="D14" s="388">
        <f ca="1">D15</f>
        <v>0</v>
      </c>
      <c r="E14" s="388">
        <f ca="1">E15</f>
        <v>0</v>
      </c>
      <c r="F14" s="194">
        <v>0</v>
      </c>
    </row>
    <row r="15" spans="1:6" ht="30">
      <c r="A15" s="190">
        <v>4</v>
      </c>
      <c r="B15" s="190">
        <v>9</v>
      </c>
      <c r="C15" s="177" t="s">
        <v>80</v>
      </c>
      <c r="D15" s="386">
        <f ca="1">'анализ исполнения расходов'!G80</f>
        <v>0</v>
      </c>
      <c r="E15" s="386">
        <f ca="1">'анализ исполнения расходов'!H80</f>
        <v>0</v>
      </c>
      <c r="F15" s="195">
        <v>0</v>
      </c>
    </row>
    <row r="16" spans="1:6" ht="15.75">
      <c r="A16" s="188">
        <v>5</v>
      </c>
      <c r="B16" s="188">
        <v>0</v>
      </c>
      <c r="C16" s="189" t="s">
        <v>537</v>
      </c>
      <c r="D16" s="388">
        <f ca="1">D18+D17</f>
        <v>643.20000000000005</v>
      </c>
      <c r="E16" s="388">
        <f ca="1">E18</f>
        <v>0</v>
      </c>
      <c r="F16" s="194">
        <v>0</v>
      </c>
    </row>
    <row r="17" spans="1:6" ht="15.75">
      <c r="A17" s="190">
        <v>5</v>
      </c>
      <c r="B17" s="190">
        <v>2</v>
      </c>
      <c r="C17" s="191" t="s">
        <v>200</v>
      </c>
      <c r="D17" s="386">
        <f ca="1">'анализ исполнения расходов'!G85</f>
        <v>643.20000000000005</v>
      </c>
      <c r="E17" s="386">
        <f ca="1">'анализ исполнения расходов'!H85</f>
        <v>0</v>
      </c>
      <c r="F17" s="194">
        <v>0</v>
      </c>
    </row>
    <row r="18" spans="1:6" ht="15.75">
      <c r="A18" s="190">
        <v>5</v>
      </c>
      <c r="B18" s="190">
        <v>3</v>
      </c>
      <c r="C18" s="191" t="s">
        <v>538</v>
      </c>
      <c r="D18" s="386">
        <f ca="1">'анализ исполнения расходов'!G92</f>
        <v>0</v>
      </c>
      <c r="E18" s="386">
        <f ca="1">'4'!D18</f>
        <v>0</v>
      </c>
      <c r="F18" s="195">
        <v>0</v>
      </c>
    </row>
    <row r="19" spans="1:6" ht="15.75">
      <c r="A19" s="188">
        <v>8</v>
      </c>
      <c r="B19" s="188">
        <v>0</v>
      </c>
      <c r="C19" s="189" t="s">
        <v>544</v>
      </c>
      <c r="D19" s="388">
        <f ca="1">D20</f>
        <v>1164.8499999999999</v>
      </c>
      <c r="E19" s="388">
        <f ca="1">E20</f>
        <v>329.91200000000003</v>
      </c>
      <c r="F19" s="194">
        <f>E19*100/D19</f>
        <v>28.322273254067053</v>
      </c>
    </row>
    <row r="20" spans="1:6" ht="15.75">
      <c r="A20" s="190">
        <v>8</v>
      </c>
      <c r="B20" s="190">
        <v>1</v>
      </c>
      <c r="C20" s="191" t="s">
        <v>539</v>
      </c>
      <c r="D20" s="386">
        <f ca="1">'анализ исполнения расходов'!G96</f>
        <v>1164.8499999999999</v>
      </c>
      <c r="E20" s="386">
        <f ca="1">'4'!D20</f>
        <v>329.91200000000003</v>
      </c>
      <c r="F20" s="195">
        <f>E20*100/D20</f>
        <v>28.322273254067053</v>
      </c>
    </row>
    <row r="21" spans="1:6" ht="15.75">
      <c r="A21" s="188">
        <v>10</v>
      </c>
      <c r="B21" s="188">
        <v>0</v>
      </c>
      <c r="C21" s="189" t="s">
        <v>540</v>
      </c>
      <c r="D21" s="389">
        <f ca="1">D22</f>
        <v>0</v>
      </c>
      <c r="E21" s="389">
        <f ca="1">E22</f>
        <v>0</v>
      </c>
      <c r="F21" s="195">
        <v>0</v>
      </c>
    </row>
    <row r="22" spans="1:6" ht="15.75">
      <c r="A22" s="190">
        <v>10</v>
      </c>
      <c r="B22" s="190">
        <v>1</v>
      </c>
      <c r="C22" s="191" t="s">
        <v>545</v>
      </c>
      <c r="D22" s="386">
        <f ca="1">'анализ исполнения расходов'!G113</f>
        <v>0</v>
      </c>
      <c r="E22" s="386">
        <f ca="1">'4'!D22</f>
        <v>0</v>
      </c>
      <c r="F22" s="195">
        <v>0</v>
      </c>
    </row>
    <row r="23" spans="1:6" ht="47.25">
      <c r="A23" s="188">
        <v>14</v>
      </c>
      <c r="B23" s="193"/>
      <c r="C23" s="189" t="s">
        <v>546</v>
      </c>
      <c r="D23" s="388">
        <f ca="1">D24</f>
        <v>0</v>
      </c>
      <c r="E23" s="388">
        <f ca="1">E24</f>
        <v>0</v>
      </c>
      <c r="F23" s="195">
        <v>0</v>
      </c>
    </row>
    <row r="24" spans="1:6" ht="31.5">
      <c r="A24" s="190">
        <v>14</v>
      </c>
      <c r="B24" s="190">
        <v>3</v>
      </c>
      <c r="C24" s="191" t="s">
        <v>547</v>
      </c>
      <c r="D24" s="386">
        <f ca="1">'анализ исполнения расходов'!G120</f>
        <v>0</v>
      </c>
      <c r="E24" s="386">
        <f ca="1">'4'!D24</f>
        <v>0</v>
      </c>
      <c r="F24" s="195">
        <v>0</v>
      </c>
    </row>
    <row r="25" spans="1:6" ht="15.75">
      <c r="A25" s="129"/>
      <c r="B25" s="129"/>
      <c r="C25" s="118" t="s">
        <v>541</v>
      </c>
      <c r="D25" s="390">
        <f>D6+D12+D16+D19+D21+D23+D14</f>
        <v>5781.25</v>
      </c>
      <c r="E25" s="390">
        <f>E6+E12+E16+E19+E21+E23+E14</f>
        <v>1902.3969999999999</v>
      </c>
      <c r="F25" s="195">
        <f>E25*100/D25</f>
        <v>32.906326486486485</v>
      </c>
    </row>
  </sheetData>
  <mergeCells count="6">
    <mergeCell ref="A1:F1"/>
    <mergeCell ref="A3:B4"/>
    <mergeCell ref="C3:C4"/>
    <mergeCell ref="D3:D4"/>
    <mergeCell ref="E3:E4"/>
    <mergeCell ref="F3:F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workbookViewId="0">
      <selection activeCell="G19" sqref="G19"/>
    </sheetView>
  </sheetViews>
  <sheetFormatPr defaultRowHeight="15"/>
  <cols>
    <col min="1" max="2" width="6.7109375" style="220" customWidth="1"/>
    <col min="3" max="3" width="54.28515625" style="220" customWidth="1"/>
    <col min="4" max="5" width="13.85546875" style="220" customWidth="1"/>
    <col min="6" max="6" width="9.140625" style="220"/>
    <col min="7" max="7" width="15" style="220" customWidth="1"/>
    <col min="8" max="8" width="14.85546875" style="220" customWidth="1"/>
    <col min="9" max="9" width="15.28515625" style="220" customWidth="1"/>
    <col min="10" max="11" width="13.140625" style="220" customWidth="1"/>
    <col min="12" max="16384" width="9.140625" style="220"/>
  </cols>
  <sheetData>
    <row r="1" spans="1:11" ht="15.75">
      <c r="A1" s="184"/>
      <c r="B1" s="184"/>
      <c r="C1" s="134"/>
      <c r="D1" s="134"/>
      <c r="E1" s="134"/>
      <c r="F1" s="134"/>
      <c r="G1" s="440"/>
      <c r="H1" s="440"/>
      <c r="I1" s="440"/>
      <c r="J1" s="440"/>
      <c r="K1" s="440"/>
    </row>
    <row r="2" spans="1:11" ht="26.25" customHeight="1">
      <c r="A2" s="218"/>
      <c r="B2" s="218"/>
      <c r="C2" s="219"/>
      <c r="D2" s="219"/>
      <c r="E2" s="219"/>
      <c r="F2" s="219"/>
      <c r="G2" s="438"/>
      <c r="H2" s="438"/>
      <c r="I2" s="438"/>
      <c r="J2" s="438"/>
      <c r="K2" s="438"/>
    </row>
    <row r="3" spans="1:11" ht="15.75">
      <c r="A3" s="218"/>
      <c r="B3" s="218"/>
      <c r="C3" s="217"/>
      <c r="D3" s="217"/>
      <c r="E3" s="217"/>
      <c r="F3" s="217"/>
      <c r="G3" s="217"/>
      <c r="H3" s="217"/>
      <c r="I3" s="217"/>
      <c r="J3" s="216"/>
      <c r="K3" s="216"/>
    </row>
    <row r="4" spans="1:11" ht="30" customHeight="1">
      <c r="A4" s="439" t="s">
        <v>17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</row>
    <row r="5" spans="1:11" ht="15.75">
      <c r="A5" s="184"/>
      <c r="B5" s="184"/>
      <c r="C5" s="184"/>
      <c r="D5" s="184"/>
      <c r="E5" s="184"/>
      <c r="F5" s="184"/>
      <c r="G5" s="184"/>
      <c r="H5" s="184"/>
      <c r="I5" s="185" t="s">
        <v>94</v>
      </c>
      <c r="J5" s="197"/>
      <c r="K5" s="197"/>
    </row>
    <row r="6" spans="1:11" ht="15.75" customHeight="1">
      <c r="A6" s="499" t="s">
        <v>114</v>
      </c>
      <c r="B6" s="500"/>
      <c r="C6" s="441" t="s">
        <v>395</v>
      </c>
      <c r="D6" s="433" t="s">
        <v>37</v>
      </c>
      <c r="E6" s="433" t="s">
        <v>38</v>
      </c>
      <c r="F6" s="433" t="s">
        <v>97</v>
      </c>
      <c r="G6" s="441" t="s">
        <v>41</v>
      </c>
      <c r="H6" s="441"/>
      <c r="I6" s="435" t="s">
        <v>14</v>
      </c>
      <c r="J6" s="436" t="s">
        <v>131</v>
      </c>
      <c r="K6" s="436" t="s">
        <v>130</v>
      </c>
    </row>
    <row r="7" spans="1:11" ht="72" customHeight="1">
      <c r="A7" s="501"/>
      <c r="B7" s="502"/>
      <c r="C7" s="441"/>
      <c r="D7" s="434"/>
      <c r="E7" s="434"/>
      <c r="F7" s="434"/>
      <c r="G7" s="196" t="s">
        <v>129</v>
      </c>
      <c r="H7" s="196" t="s">
        <v>128</v>
      </c>
      <c r="I7" s="435"/>
      <c r="J7" s="437"/>
      <c r="K7" s="437"/>
    </row>
    <row r="8" spans="1:11">
      <c r="A8" s="186" t="s">
        <v>311</v>
      </c>
      <c r="B8" s="186" t="s">
        <v>312</v>
      </c>
      <c r="C8" s="186" t="s">
        <v>313</v>
      </c>
      <c r="D8" s="186" t="s">
        <v>314</v>
      </c>
      <c r="E8" s="186" t="s">
        <v>315</v>
      </c>
      <c r="F8" s="186" t="s">
        <v>316</v>
      </c>
      <c r="G8" s="186" t="s">
        <v>317</v>
      </c>
      <c r="H8" s="186" t="s">
        <v>318</v>
      </c>
      <c r="I8" s="186" t="s">
        <v>319</v>
      </c>
      <c r="J8" s="187">
        <v>10</v>
      </c>
      <c r="K8" s="187">
        <v>11</v>
      </c>
    </row>
    <row r="9" spans="1:11" ht="15.75">
      <c r="A9" s="238">
        <v>1</v>
      </c>
      <c r="B9" s="238">
        <v>0</v>
      </c>
      <c r="C9" s="236" t="s">
        <v>535</v>
      </c>
      <c r="D9" s="395">
        <f>D10+D11+D14+D15+D13+D12</f>
        <v>4030.6449999999995</v>
      </c>
      <c r="E9" s="395">
        <f>E10+E11+E14+E15+E13+E12</f>
        <v>3775.4269999999997</v>
      </c>
      <c r="F9" s="392">
        <f t="shared" ref="F9:F17" si="0">E9*100/D9</f>
        <v>93.6680605709508</v>
      </c>
      <c r="G9" s="395">
        <f>G10+G11+G14+G15+G13+G12</f>
        <v>3719.33</v>
      </c>
      <c r="H9" s="395">
        <f>H10+H11+H14+H15+H13+H12</f>
        <v>3845.4</v>
      </c>
      <c r="I9" s="395">
        <f>I10+I11+I14+I15+I13+I12</f>
        <v>1520.4309999999998</v>
      </c>
      <c r="J9" s="393">
        <f>I9*100/G9</f>
        <v>40.879163720347478</v>
      </c>
      <c r="K9" s="392">
        <f t="shared" ref="K9:K17" si="1">I9*100/H9</f>
        <v>39.538955635304511</v>
      </c>
    </row>
    <row r="10" spans="1:11" ht="15.75" customHeight="1">
      <c r="A10" s="235">
        <v>1</v>
      </c>
      <c r="B10" s="235">
        <v>2</v>
      </c>
      <c r="C10" s="234" t="s">
        <v>542</v>
      </c>
      <c r="D10" s="396">
        <f ca="1">'информация по ведомственной'!G12</f>
        <v>893.63300000000004</v>
      </c>
      <c r="E10" s="397">
        <f ca="1">'информация по ведомственной'!H10</f>
        <v>893.63300000000004</v>
      </c>
      <c r="F10" s="391">
        <f t="shared" si="0"/>
        <v>100</v>
      </c>
      <c r="G10" s="396">
        <f ca="1">'информация по ведомственной'!J10</f>
        <v>936.90000000000009</v>
      </c>
      <c r="H10" s="396">
        <f ca="1">'информация по ведомственной'!K10</f>
        <v>936.90000000000009</v>
      </c>
      <c r="I10" s="397">
        <f ca="1">'информация по ведомственной'!L10</f>
        <v>449.69900000000001</v>
      </c>
      <c r="J10" s="394">
        <f>I10*100/G10</f>
        <v>47.99861244529832</v>
      </c>
      <c r="K10" s="391">
        <f t="shared" si="1"/>
        <v>47.99861244529832</v>
      </c>
    </row>
    <row r="11" spans="1:11" ht="15.75" customHeight="1">
      <c r="A11" s="235">
        <v>1</v>
      </c>
      <c r="B11" s="235">
        <v>4</v>
      </c>
      <c r="C11" s="234" t="s">
        <v>543</v>
      </c>
      <c r="D11" s="396">
        <f ca="1">'информация по ведомственной'!G16</f>
        <v>427.279</v>
      </c>
      <c r="E11" s="397">
        <f ca="1">'информация по ведомственной'!H15</f>
        <v>175.803</v>
      </c>
      <c r="F11" s="391">
        <f t="shared" si="0"/>
        <v>41.144778938351756</v>
      </c>
      <c r="G11" s="397">
        <f ca="1">'информация по ведомственной'!J15</f>
        <v>608.79999999999995</v>
      </c>
      <c r="H11" s="397">
        <f ca="1">'информация по ведомственной'!K15</f>
        <v>596.01300000000003</v>
      </c>
      <c r="I11" s="397">
        <f ca="1">'информация по ведомственной'!L15</f>
        <v>7.6880000000000006</v>
      </c>
      <c r="J11" s="394">
        <f>I11*100/G11</f>
        <v>1.2628120893561106</v>
      </c>
      <c r="K11" s="391">
        <f t="shared" si="1"/>
        <v>1.2899047503997396</v>
      </c>
    </row>
    <row r="12" spans="1:11" ht="15.75" customHeight="1">
      <c r="A12" s="235">
        <v>1</v>
      </c>
      <c r="B12" s="235">
        <v>6</v>
      </c>
      <c r="C12" s="234" t="s">
        <v>547</v>
      </c>
      <c r="D12" s="396">
        <f ca="1">'информация по ведомственной'!G27</f>
        <v>12</v>
      </c>
      <c r="E12" s="396">
        <f ca="1">'информация по ведомственной'!H27</f>
        <v>12</v>
      </c>
      <c r="F12" s="391">
        <v>0</v>
      </c>
      <c r="G12" s="396">
        <f ca="1">'информация по ведомственной'!J27</f>
        <v>0</v>
      </c>
      <c r="H12" s="396">
        <f ca="1">'информация по ведомственной'!K27</f>
        <v>12</v>
      </c>
      <c r="I12" s="396">
        <f ca="1">'информация по ведомственной'!L27</f>
        <v>0</v>
      </c>
      <c r="J12" s="393">
        <v>0</v>
      </c>
      <c r="K12" s="391">
        <f t="shared" si="1"/>
        <v>0</v>
      </c>
    </row>
    <row r="13" spans="1:11" ht="15.75" customHeight="1">
      <c r="A13" s="235">
        <v>1</v>
      </c>
      <c r="B13" s="235">
        <v>7</v>
      </c>
      <c r="C13" s="234" t="s">
        <v>180</v>
      </c>
      <c r="D13" s="396">
        <f ca="1">'информация по ведомственной'!G31</f>
        <v>0</v>
      </c>
      <c r="E13" s="396">
        <f ca="1">'информация по ведомственной'!H31</f>
        <v>0</v>
      </c>
      <c r="F13" s="391">
        <v>0</v>
      </c>
      <c r="G13" s="397">
        <v>0</v>
      </c>
      <c r="H13" s="397">
        <v>0</v>
      </c>
      <c r="I13" s="397">
        <v>0</v>
      </c>
      <c r="J13" s="394">
        <v>0</v>
      </c>
      <c r="K13" s="391">
        <v>0</v>
      </c>
    </row>
    <row r="14" spans="1:11" ht="15.75" customHeight="1">
      <c r="A14" s="235">
        <v>1</v>
      </c>
      <c r="B14" s="235">
        <v>11</v>
      </c>
      <c r="C14" s="234" t="s">
        <v>111</v>
      </c>
      <c r="D14" s="396">
        <f ca="1">'информация по ведомственной'!G35</f>
        <v>0</v>
      </c>
      <c r="E14" s="396">
        <f ca="1">'информация по ведомственной'!H35</f>
        <v>0</v>
      </c>
      <c r="F14" s="391">
        <v>0</v>
      </c>
      <c r="G14" s="397">
        <f ca="1">'информация по ведомственной'!J35</f>
        <v>0</v>
      </c>
      <c r="H14" s="397">
        <f ca="1">'информация по ведомственной'!K35</f>
        <v>0</v>
      </c>
      <c r="I14" s="397">
        <f ca="1">'информация по ведомственной'!L35</f>
        <v>0</v>
      </c>
      <c r="J14" s="394">
        <v>0</v>
      </c>
      <c r="K14" s="391">
        <v>0</v>
      </c>
    </row>
    <row r="15" spans="1:11" ht="15.75">
      <c r="A15" s="235">
        <v>1</v>
      </c>
      <c r="B15" s="235">
        <v>13</v>
      </c>
      <c r="C15" s="234" t="s">
        <v>536</v>
      </c>
      <c r="D15" s="396">
        <f ca="1">'информация по ведомственной'!G38</f>
        <v>2697.7329999999997</v>
      </c>
      <c r="E15" s="396">
        <f ca="1">'информация по ведомственной'!H38</f>
        <v>2693.9909999999995</v>
      </c>
      <c r="F15" s="391">
        <f t="shared" si="0"/>
        <v>99.861290943173401</v>
      </c>
      <c r="G15" s="396">
        <f ca="1">'информация по ведомственной'!J38</f>
        <v>2173.63</v>
      </c>
      <c r="H15" s="396">
        <f ca="1">'информация по ведомственной'!K38</f>
        <v>2300.4870000000001</v>
      </c>
      <c r="I15" s="396">
        <f ca="1">'информация по ведомственной'!L38</f>
        <v>1063.0439999999999</v>
      </c>
      <c r="J15" s="394">
        <v>0</v>
      </c>
      <c r="K15" s="391">
        <f t="shared" si="1"/>
        <v>46.209519984246811</v>
      </c>
    </row>
    <row r="16" spans="1:11" ht="15.75">
      <c r="A16" s="238">
        <v>2</v>
      </c>
      <c r="B16" s="238">
        <v>0</v>
      </c>
      <c r="C16" s="236" t="s">
        <v>115</v>
      </c>
      <c r="D16" s="398">
        <f ca="1">D17</f>
        <v>110.1</v>
      </c>
      <c r="E16" s="398">
        <f ca="1">E17</f>
        <v>110.1</v>
      </c>
      <c r="F16" s="392">
        <f t="shared" si="0"/>
        <v>100</v>
      </c>
      <c r="G16" s="398">
        <f ca="1">G17</f>
        <v>109.6</v>
      </c>
      <c r="H16" s="398">
        <f ca="1">H17</f>
        <v>127.80000000000001</v>
      </c>
      <c r="I16" s="398">
        <f ca="1">I17</f>
        <v>52.053999999999995</v>
      </c>
      <c r="J16" s="393">
        <f>I16*100/G16</f>
        <v>47.494525547445257</v>
      </c>
      <c r="K16" s="392">
        <f t="shared" si="1"/>
        <v>40.730829420970259</v>
      </c>
    </row>
    <row r="17" spans="1:11" ht="15.75">
      <c r="A17" s="235">
        <v>2</v>
      </c>
      <c r="B17" s="235">
        <v>3</v>
      </c>
      <c r="C17" s="239" t="s">
        <v>103</v>
      </c>
      <c r="D17" s="396">
        <f ca="1">'информация по ведомственной'!G54</f>
        <v>110.1</v>
      </c>
      <c r="E17" s="396">
        <f ca="1">'информация по ведомственной'!H54</f>
        <v>110.1</v>
      </c>
      <c r="F17" s="391">
        <f t="shared" si="0"/>
        <v>100</v>
      </c>
      <c r="G17" s="396">
        <f ca="1">'информация по ведомственной'!J53</f>
        <v>109.6</v>
      </c>
      <c r="H17" s="396">
        <f ca="1">'информация по ведомственной'!K53</f>
        <v>127.80000000000001</v>
      </c>
      <c r="I17" s="396">
        <f ca="1">'информация по ведомственной'!L53</f>
        <v>52.053999999999995</v>
      </c>
      <c r="J17" s="393">
        <f>I17*100/G17</f>
        <v>47.494525547445257</v>
      </c>
      <c r="K17" s="391">
        <f t="shared" si="1"/>
        <v>40.730829420970259</v>
      </c>
    </row>
    <row r="18" spans="1:11" ht="15.75">
      <c r="A18" s="238">
        <v>4</v>
      </c>
      <c r="B18" s="235">
        <v>0</v>
      </c>
      <c r="C18" s="233" t="s">
        <v>108</v>
      </c>
      <c r="D18" s="398">
        <f ca="1">D19</f>
        <v>0</v>
      </c>
      <c r="E18" s="398">
        <f ca="1">E19</f>
        <v>0</v>
      </c>
      <c r="F18" s="391">
        <v>0</v>
      </c>
      <c r="G18" s="398">
        <f ca="1">G19</f>
        <v>0</v>
      </c>
      <c r="H18" s="398">
        <f ca="1">H19</f>
        <v>0</v>
      </c>
      <c r="I18" s="398">
        <f ca="1">I19</f>
        <v>0</v>
      </c>
      <c r="J18" s="393">
        <v>0</v>
      </c>
      <c r="K18" s="392">
        <v>0</v>
      </c>
    </row>
    <row r="19" spans="1:11" ht="30">
      <c r="A19" s="235">
        <v>4</v>
      </c>
      <c r="B19" s="235">
        <v>9</v>
      </c>
      <c r="C19" s="177" t="s">
        <v>80</v>
      </c>
      <c r="D19" s="396">
        <f ca="1">'информация по ведомственной'!G61</f>
        <v>0</v>
      </c>
      <c r="E19" s="396">
        <f ca="1">'информация по ведомственной'!H61</f>
        <v>0</v>
      </c>
      <c r="F19" s="391">
        <v>0</v>
      </c>
      <c r="G19" s="396">
        <f ca="1">'информация по ведомственной'!J61</f>
        <v>0</v>
      </c>
      <c r="H19" s="396">
        <f ca="1">'информация по ведомственной'!K61</f>
        <v>0</v>
      </c>
      <c r="I19" s="396">
        <f ca="1">'информация по ведомственной'!L61</f>
        <v>0</v>
      </c>
      <c r="J19" s="393">
        <v>0</v>
      </c>
      <c r="K19" s="391">
        <v>0</v>
      </c>
    </row>
    <row r="20" spans="1:11" ht="15.75" customHeight="1">
      <c r="A20" s="238">
        <v>5</v>
      </c>
      <c r="B20" s="238">
        <v>0</v>
      </c>
      <c r="C20" s="236" t="s">
        <v>537</v>
      </c>
      <c r="D20" s="398">
        <f ca="1">'информация по ведомственной'!G66</f>
        <v>0</v>
      </c>
      <c r="E20" s="398">
        <f ca="1">'информация по ведомственной'!H66</f>
        <v>0</v>
      </c>
      <c r="F20" s="392">
        <v>0</v>
      </c>
      <c r="G20" s="398">
        <f ca="1">G22+G21</f>
        <v>0</v>
      </c>
      <c r="H20" s="398">
        <f ca="1">H22+H21</f>
        <v>643.20000000000005</v>
      </c>
      <c r="I20" s="398">
        <f ca="1">I22+I21</f>
        <v>0</v>
      </c>
      <c r="J20" s="393">
        <v>0</v>
      </c>
      <c r="K20" s="392">
        <v>0</v>
      </c>
    </row>
    <row r="21" spans="1:11" ht="15.75" customHeight="1">
      <c r="A21" s="235">
        <v>5</v>
      </c>
      <c r="B21" s="235">
        <v>2</v>
      </c>
      <c r="C21" s="234" t="s">
        <v>200</v>
      </c>
      <c r="D21" s="396">
        <f ca="1">'информация по ведомственной'!G67</f>
        <v>0</v>
      </c>
      <c r="E21" s="396">
        <f ca="1">'информация по ведомственной'!H67</f>
        <v>0</v>
      </c>
      <c r="F21" s="392">
        <v>0</v>
      </c>
      <c r="G21" s="396">
        <f ca="1">'информация по ведомственной'!J67</f>
        <v>0</v>
      </c>
      <c r="H21" s="396">
        <f ca="1">'информация по ведомственной'!K67</f>
        <v>643.20000000000005</v>
      </c>
      <c r="I21" s="396">
        <f ca="1">'информация по ведомственной'!L67</f>
        <v>0</v>
      </c>
      <c r="J21" s="393">
        <v>0</v>
      </c>
      <c r="K21" s="391">
        <v>0</v>
      </c>
    </row>
    <row r="22" spans="1:11" ht="15.75">
      <c r="A22" s="235">
        <v>5</v>
      </c>
      <c r="B22" s="235">
        <v>3</v>
      </c>
      <c r="C22" s="234" t="s">
        <v>538</v>
      </c>
      <c r="D22" s="396">
        <f ca="1">'информация по ведомственной'!G74</f>
        <v>0</v>
      </c>
      <c r="E22" s="396">
        <f ca="1">'информация по ведомственной'!H74</f>
        <v>0</v>
      </c>
      <c r="F22" s="391">
        <v>0</v>
      </c>
      <c r="G22" s="396">
        <f ca="1">'информация по ведомственной'!J74</f>
        <v>0</v>
      </c>
      <c r="H22" s="396">
        <f ca="1">'информация по ведомственной'!K74</f>
        <v>0</v>
      </c>
      <c r="I22" s="396">
        <f ca="1">'информация по ведомственной'!L74</f>
        <v>0</v>
      </c>
      <c r="J22" s="393">
        <v>0</v>
      </c>
      <c r="K22" s="391">
        <v>0</v>
      </c>
    </row>
    <row r="23" spans="1:11" ht="15.75">
      <c r="A23" s="238">
        <v>8</v>
      </c>
      <c r="B23" s="238">
        <v>0</v>
      </c>
      <c r="C23" s="236" t="s">
        <v>544</v>
      </c>
      <c r="D23" s="398">
        <f ca="1">D24</f>
        <v>572.31299999999999</v>
      </c>
      <c r="E23" s="398">
        <f ca="1">E24</f>
        <v>568.81299999999999</v>
      </c>
      <c r="F23" s="392">
        <f ca="1">E23*100/D23</f>
        <v>99.388446531880277</v>
      </c>
      <c r="G23" s="398">
        <f ca="1">G24</f>
        <v>750.8</v>
      </c>
      <c r="H23" s="398">
        <f ca="1">H24</f>
        <v>1164.8499999999999</v>
      </c>
      <c r="I23" s="398">
        <f ca="1">I24</f>
        <v>329.91200000000003</v>
      </c>
      <c r="J23" s="393">
        <f>I23*100/G23</f>
        <v>43.941395844432613</v>
      </c>
      <c r="K23" s="392">
        <f>I23*100/H23</f>
        <v>28.322273254067053</v>
      </c>
    </row>
    <row r="24" spans="1:11" ht="15.75">
      <c r="A24" s="235">
        <v>8</v>
      </c>
      <c r="B24" s="235">
        <v>1</v>
      </c>
      <c r="C24" s="234" t="s">
        <v>539</v>
      </c>
      <c r="D24" s="396">
        <f ca="1">'информация по ведомственной'!G79</f>
        <v>572.31299999999999</v>
      </c>
      <c r="E24" s="396">
        <f ca="1">'информация по ведомственной'!H79</f>
        <v>568.81299999999999</v>
      </c>
      <c r="F24" s="391">
        <f ca="1">E24*100/D24</f>
        <v>99.388446531880277</v>
      </c>
      <c r="G24" s="396">
        <f ca="1">'информация по ведомственной'!J78</f>
        <v>750.8</v>
      </c>
      <c r="H24" s="396">
        <f ca="1">'информация по ведомственной'!K78</f>
        <v>1164.8499999999999</v>
      </c>
      <c r="I24" s="396">
        <f ca="1">'информация по ведомственной'!L78</f>
        <v>329.91200000000003</v>
      </c>
      <c r="J24" s="393">
        <f>I24*100/G24</f>
        <v>43.941395844432613</v>
      </c>
      <c r="K24" s="391">
        <f>I24*100/H24</f>
        <v>28.322273254067053</v>
      </c>
    </row>
    <row r="25" spans="1:11" ht="15.75">
      <c r="A25" s="238">
        <v>10</v>
      </c>
      <c r="B25" s="238">
        <v>0</v>
      </c>
      <c r="C25" s="236" t="s">
        <v>540</v>
      </c>
      <c r="D25" s="399">
        <f ca="1">D26</f>
        <v>0</v>
      </c>
      <c r="E25" s="399">
        <f ca="1">E26</f>
        <v>0</v>
      </c>
      <c r="F25" s="392">
        <v>0</v>
      </c>
      <c r="G25" s="399">
        <f ca="1">G26</f>
        <v>0</v>
      </c>
      <c r="H25" s="399">
        <f ca="1">H26</f>
        <v>0</v>
      </c>
      <c r="I25" s="399">
        <f ca="1">I26</f>
        <v>0</v>
      </c>
      <c r="J25" s="393">
        <v>0</v>
      </c>
      <c r="K25" s="392">
        <v>0</v>
      </c>
    </row>
    <row r="26" spans="1:11" ht="15.75">
      <c r="A26" s="235">
        <v>10</v>
      </c>
      <c r="B26" s="235">
        <v>1</v>
      </c>
      <c r="C26" s="234" t="s">
        <v>545</v>
      </c>
      <c r="D26" s="396">
        <f ca="1">'информация по ведомственной'!G88</f>
        <v>0</v>
      </c>
      <c r="E26" s="396">
        <f ca="1">'информация по ведомственной'!H88</f>
        <v>0</v>
      </c>
      <c r="F26" s="391">
        <v>0</v>
      </c>
      <c r="G26" s="396">
        <f ca="1">'анализ исполн по функц'!D22</f>
        <v>0</v>
      </c>
      <c r="H26" s="396">
        <f ca="1">'анализ исполн по функц'!E22</f>
        <v>0</v>
      </c>
      <c r="I26" s="396">
        <f ca="1">'анализ исполн по функц'!F22</f>
        <v>0</v>
      </c>
      <c r="J26" s="393">
        <v>0</v>
      </c>
      <c r="K26" s="391">
        <v>0</v>
      </c>
    </row>
    <row r="27" spans="1:11" ht="47.25">
      <c r="A27" s="238">
        <v>14</v>
      </c>
      <c r="B27" s="237"/>
      <c r="C27" s="236" t="s">
        <v>546</v>
      </c>
      <c r="D27" s="398">
        <f ca="1">D28</f>
        <v>0</v>
      </c>
      <c r="E27" s="398">
        <f ca="1">E28</f>
        <v>0</v>
      </c>
      <c r="F27" s="392">
        <v>0</v>
      </c>
      <c r="G27" s="398">
        <f ca="1">G28</f>
        <v>0</v>
      </c>
      <c r="H27" s="398">
        <f ca="1">H28</f>
        <v>0</v>
      </c>
      <c r="I27" s="398">
        <f ca="1">I28</f>
        <v>0</v>
      </c>
      <c r="J27" s="393">
        <v>0</v>
      </c>
      <c r="K27" s="392">
        <v>0</v>
      </c>
    </row>
    <row r="28" spans="1:11" ht="27" customHeight="1">
      <c r="A28" s="235">
        <v>14</v>
      </c>
      <c r="B28" s="235">
        <v>3</v>
      </c>
      <c r="C28" s="234" t="s">
        <v>547</v>
      </c>
      <c r="D28" s="396">
        <f ca="1">'информация по ведомственной'!G95</f>
        <v>0</v>
      </c>
      <c r="E28" s="396">
        <f ca="1">'информация по ведомственной'!H95</f>
        <v>0</v>
      </c>
      <c r="F28" s="391">
        <v>0</v>
      </c>
      <c r="G28" s="396">
        <f ca="1">'информация по ведомственной'!J93</f>
        <v>0</v>
      </c>
      <c r="H28" s="396">
        <f ca="1">'информация по ведомственной'!K93</f>
        <v>0</v>
      </c>
      <c r="I28" s="396">
        <f ca="1">'информация по ведомственной'!L93</f>
        <v>0</v>
      </c>
      <c r="J28" s="393">
        <v>0</v>
      </c>
      <c r="K28" s="391">
        <v>0</v>
      </c>
    </row>
    <row r="29" spans="1:11" ht="15.75">
      <c r="A29" s="129"/>
      <c r="B29" s="129"/>
      <c r="C29" s="118" t="s">
        <v>541</v>
      </c>
      <c r="D29" s="309">
        <f>D9+D16+D20+D23+D25+D27+D18</f>
        <v>4713.058</v>
      </c>
      <c r="E29" s="309">
        <f>E9+E16+E20+E23+E25+E27+E18</f>
        <v>4454.3399999999992</v>
      </c>
      <c r="F29" s="392">
        <f>E29*100/D29</f>
        <v>94.510612854753731</v>
      </c>
      <c r="G29" s="309">
        <f>G9+G16+G20+G23+G25+G27+G18</f>
        <v>4579.7299999999996</v>
      </c>
      <c r="H29" s="309">
        <f>H9+H16+H20+H23+H25+H27+H18</f>
        <v>5781.25</v>
      </c>
      <c r="I29" s="309">
        <f>I9+I16+I20+I23+I25+I27+I18</f>
        <v>1902.3969999999999</v>
      </c>
      <c r="J29" s="393">
        <f>I29*100/G29</f>
        <v>41.539501236972484</v>
      </c>
      <c r="K29" s="392">
        <f>I29*100/H29</f>
        <v>32.906326486486485</v>
      </c>
    </row>
    <row r="30" spans="1:11" ht="15.75">
      <c r="A30" s="184"/>
      <c r="B30" s="184"/>
      <c r="C30" s="184"/>
      <c r="D30" s="184"/>
      <c r="E30" s="184"/>
      <c r="F30" s="184"/>
      <c r="G30" s="184"/>
      <c r="H30" s="184"/>
      <c r="I30" s="198"/>
      <c r="J30" s="197"/>
      <c r="K30" s="197"/>
    </row>
    <row r="31" spans="1:11" ht="15.75">
      <c r="A31" s="184"/>
      <c r="B31" s="184"/>
      <c r="C31" s="184"/>
      <c r="D31" s="184"/>
      <c r="E31" s="184"/>
      <c r="F31" s="184"/>
      <c r="G31" s="184"/>
      <c r="H31" s="184"/>
      <c r="I31" s="198"/>
      <c r="J31" s="197"/>
      <c r="K31" s="197"/>
    </row>
    <row r="32" spans="1:11" ht="15.75">
      <c r="A32" s="184"/>
      <c r="B32" s="184"/>
      <c r="C32" s="184"/>
      <c r="D32" s="184"/>
      <c r="E32" s="184"/>
      <c r="F32" s="184"/>
      <c r="G32" s="184"/>
      <c r="H32" s="184"/>
      <c r="I32" s="198"/>
      <c r="J32" s="197"/>
      <c r="K32" s="197"/>
    </row>
    <row r="33" spans="1:11" ht="15.75">
      <c r="A33" s="184"/>
      <c r="B33" s="184"/>
      <c r="C33" s="184"/>
      <c r="D33" s="184"/>
      <c r="E33" s="184"/>
      <c r="F33" s="184"/>
      <c r="G33" s="184"/>
      <c r="H33" s="184"/>
      <c r="I33" s="198"/>
      <c r="J33" s="197"/>
      <c r="K33" s="197"/>
    </row>
    <row r="34" spans="1:11" ht="15.75">
      <c r="A34" s="199" t="s">
        <v>295</v>
      </c>
      <c r="B34" s="199"/>
      <c r="C34" s="199"/>
      <c r="D34" s="199"/>
      <c r="E34" s="199"/>
      <c r="F34" s="199"/>
      <c r="G34" s="199"/>
      <c r="H34" s="199" t="s">
        <v>637</v>
      </c>
      <c r="I34" s="199"/>
      <c r="J34" s="197"/>
      <c r="K34" s="197"/>
    </row>
    <row r="35" spans="1:11" ht="15.75">
      <c r="A35" s="199" t="s">
        <v>291</v>
      </c>
      <c r="B35" s="199"/>
      <c r="C35" s="199"/>
      <c r="D35" s="199"/>
      <c r="E35" s="199"/>
      <c r="F35" s="199"/>
      <c r="G35" s="199"/>
      <c r="H35" s="199" t="s">
        <v>292</v>
      </c>
      <c r="I35" s="199"/>
      <c r="J35" s="197"/>
      <c r="K35" s="197"/>
    </row>
    <row r="36" spans="1:11" ht="15.75">
      <c r="A36" s="199"/>
      <c r="B36" s="199"/>
      <c r="C36" s="199"/>
      <c r="D36" s="199"/>
      <c r="E36" s="199"/>
      <c r="F36" s="199"/>
      <c r="G36" s="199"/>
      <c r="H36" s="199"/>
      <c r="I36" s="199"/>
      <c r="J36" s="197"/>
      <c r="K36" s="197"/>
    </row>
    <row r="37" spans="1:11" ht="15.75">
      <c r="A37" s="202"/>
      <c r="B37" s="202"/>
      <c r="C37" s="202"/>
      <c r="D37" s="200"/>
      <c r="E37" s="200"/>
      <c r="F37" s="199"/>
      <c r="G37" s="199"/>
      <c r="H37" s="442"/>
      <c r="I37" s="442"/>
      <c r="J37" s="197"/>
      <c r="K37" s="197"/>
    </row>
    <row r="38" spans="1:11" ht="15.75">
      <c r="A38" s="443" t="s">
        <v>187</v>
      </c>
      <c r="B38" s="443"/>
      <c r="C38" s="443"/>
      <c r="D38" s="200"/>
      <c r="E38" s="200"/>
      <c r="F38" s="199"/>
      <c r="G38" s="199"/>
      <c r="H38" s="443" t="s">
        <v>293</v>
      </c>
      <c r="I38" s="443"/>
      <c r="J38" s="197"/>
      <c r="K38" s="197"/>
    </row>
  </sheetData>
  <mergeCells count="15">
    <mergeCell ref="G1:K1"/>
    <mergeCell ref="G2:K2"/>
    <mergeCell ref="A6:B7"/>
    <mergeCell ref="C6:C7"/>
    <mergeCell ref="D6:D7"/>
    <mergeCell ref="A4:K4"/>
    <mergeCell ref="A38:C38"/>
    <mergeCell ref="J6:J7"/>
    <mergeCell ref="K6:K7"/>
    <mergeCell ref="H37:I37"/>
    <mergeCell ref="H38:I38"/>
    <mergeCell ref="E6:E7"/>
    <mergeCell ref="F6:F7"/>
    <mergeCell ref="G6:H6"/>
    <mergeCell ref="I6:I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19"/>
  <sheetViews>
    <sheetView view="pageBreakPreview" topLeftCell="A7" zoomScale="130" zoomScaleSheetLayoutView="130" workbookViewId="0">
      <selection activeCell="C5" sqref="C5:C6"/>
    </sheetView>
  </sheetViews>
  <sheetFormatPr defaultRowHeight="12.75"/>
  <cols>
    <col min="1" max="1" width="17.85546875" style="73" customWidth="1"/>
    <col min="2" max="2" width="27.42578125" style="74" customWidth="1"/>
    <col min="3" max="3" width="40.5703125" style="88" customWidth="1"/>
    <col min="4" max="4" width="18.85546875" style="57" customWidth="1"/>
    <col min="84" max="16384" width="9.140625" style="73"/>
  </cols>
  <sheetData>
    <row r="1" spans="1:83">
      <c r="B1" s="101"/>
      <c r="C1" s="101" t="s">
        <v>597</v>
      </c>
      <c r="D1" s="102"/>
      <c r="E1" s="75"/>
    </row>
    <row r="2" spans="1:83" ht="73.5" customHeight="1">
      <c r="B2" s="103"/>
      <c r="C2" s="488" t="s">
        <v>266</v>
      </c>
      <c r="D2" s="488"/>
      <c r="E2" s="76"/>
    </row>
    <row r="3" spans="1:83" s="78" customFormat="1" ht="73.5" customHeight="1">
      <c r="A3" s="503" t="s">
        <v>18</v>
      </c>
      <c r="B3" s="504"/>
      <c r="C3" s="504"/>
      <c r="D3" s="504"/>
      <c r="E3"/>
      <c r="F3" s="77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83" s="78" customFormat="1" ht="17.25" customHeight="1">
      <c r="B4" s="505" t="s">
        <v>94</v>
      </c>
      <c r="C4" s="506"/>
      <c r="D4" s="506"/>
      <c r="E4"/>
      <c r="F4" s="77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83" s="78" customFormat="1" ht="17.25" customHeight="1">
      <c r="A5" s="507" t="s">
        <v>456</v>
      </c>
      <c r="B5" s="508"/>
      <c r="C5" s="509" t="s">
        <v>534</v>
      </c>
      <c r="D5" s="511" t="s">
        <v>530</v>
      </c>
      <c r="E5"/>
      <c r="F5" s="77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81" customFormat="1" ht="99.75" customHeight="1">
      <c r="A6" s="79" t="s">
        <v>618</v>
      </c>
      <c r="B6" s="80" t="s">
        <v>598</v>
      </c>
      <c r="C6" s="510"/>
      <c r="D6" s="512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83" customFormat="1">
      <c r="A7" s="53">
        <v>1</v>
      </c>
      <c r="B7" s="149">
        <v>2</v>
      </c>
      <c r="C7" s="150">
        <v>3</v>
      </c>
      <c r="D7" s="150">
        <v>4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83" customFormat="1" ht="47.25">
      <c r="A8" s="53"/>
      <c r="B8" s="84" t="s">
        <v>599</v>
      </c>
      <c r="C8" s="85" t="s">
        <v>600</v>
      </c>
      <c r="D8" s="400">
        <f>+D10</f>
        <v>-537.54700000000003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86" customFormat="1" ht="45.75" customHeight="1">
      <c r="A9" s="287" t="s">
        <v>268</v>
      </c>
      <c r="B9" s="84"/>
      <c r="C9" s="85" t="s">
        <v>549</v>
      </c>
      <c r="D9" s="401">
        <f>+D10</f>
        <v>-537.54700000000003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86" customFormat="1" ht="48.75" customHeight="1">
      <c r="A10" s="287" t="s">
        <v>268</v>
      </c>
      <c r="B10" s="84" t="s">
        <v>601</v>
      </c>
      <c r="C10" s="85" t="s">
        <v>602</v>
      </c>
      <c r="D10" s="401">
        <f>D11+D15</f>
        <v>-537.54700000000003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86" customFormat="1" ht="42" customHeight="1">
      <c r="A11" s="287" t="s">
        <v>268</v>
      </c>
      <c r="B11" s="84" t="s">
        <v>603</v>
      </c>
      <c r="C11" s="85" t="s">
        <v>604</v>
      </c>
      <c r="D11" s="401">
        <f>+D12</f>
        <v>-2439.944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86" customFormat="1" ht="43.5" customHeight="1">
      <c r="A12" s="287" t="s">
        <v>268</v>
      </c>
      <c r="B12" s="84" t="s">
        <v>605</v>
      </c>
      <c r="C12" s="85" t="s">
        <v>606</v>
      </c>
      <c r="D12" s="401">
        <f>+D13</f>
        <v>-2439.944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86" customFormat="1" ht="40.5" customHeight="1">
      <c r="A13" s="287" t="s">
        <v>268</v>
      </c>
      <c r="B13" s="84" t="s">
        <v>607</v>
      </c>
      <c r="C13" s="85" t="s">
        <v>608</v>
      </c>
      <c r="D13" s="401">
        <f>+D14</f>
        <v>-2439.944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86" customFormat="1" ht="60.75" customHeight="1">
      <c r="A14" s="287" t="s">
        <v>268</v>
      </c>
      <c r="B14" s="84" t="s">
        <v>609</v>
      </c>
      <c r="C14" s="85" t="s">
        <v>455</v>
      </c>
      <c r="D14" s="401">
        <v>-2439.944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86" customFormat="1" ht="38.25" customHeight="1">
      <c r="A15" s="287" t="s">
        <v>268</v>
      </c>
      <c r="B15" s="84" t="s">
        <v>610</v>
      </c>
      <c r="C15" s="85" t="s">
        <v>611</v>
      </c>
      <c r="D15" s="401">
        <f>+D16</f>
        <v>1902.3969999999999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86" customFormat="1" ht="46.5" customHeight="1">
      <c r="A16" s="287" t="s">
        <v>268</v>
      </c>
      <c r="B16" s="84" t="s">
        <v>612</v>
      </c>
      <c r="C16" s="85" t="s">
        <v>613</v>
      </c>
      <c r="D16" s="401">
        <f>+D17</f>
        <v>1902.3969999999999</v>
      </c>
      <c r="E16" s="7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86" customFormat="1" ht="48.75" customHeight="1">
      <c r="A17" s="287" t="s">
        <v>268</v>
      </c>
      <c r="B17" s="84" t="s">
        <v>614</v>
      </c>
      <c r="C17" s="85" t="s">
        <v>615</v>
      </c>
      <c r="D17" s="401">
        <f>+D18</f>
        <v>1902.3969999999999</v>
      </c>
      <c r="E17" s="7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86" customFormat="1" ht="46.5" customHeight="1">
      <c r="A18" s="287" t="s">
        <v>268</v>
      </c>
      <c r="B18" s="84" t="s">
        <v>616</v>
      </c>
      <c r="C18" s="85" t="s">
        <v>617</v>
      </c>
      <c r="D18" s="401">
        <v>1902.3969999999999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>
      <c r="B19" s="86"/>
      <c r="C19" s="87"/>
    </row>
  </sheetData>
  <mergeCells count="6">
    <mergeCell ref="C2:D2"/>
    <mergeCell ref="A3:D3"/>
    <mergeCell ref="B4:D4"/>
    <mergeCell ref="A5:B5"/>
    <mergeCell ref="C5:C6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17"/>
  <sheetViews>
    <sheetView view="pageBreakPreview" zoomScale="130" zoomScaleSheetLayoutView="130" workbookViewId="0">
      <selection activeCell="B2" sqref="B2:C2"/>
    </sheetView>
  </sheetViews>
  <sheetFormatPr defaultRowHeight="12.75"/>
  <cols>
    <col min="1" max="1" width="27.42578125" style="74" customWidth="1"/>
    <col min="2" max="2" width="40.5703125" style="88" customWidth="1"/>
    <col min="3" max="3" width="20.7109375" style="57" customWidth="1"/>
    <col min="83" max="16384" width="9.140625" style="73"/>
  </cols>
  <sheetData>
    <row r="1" spans="1:82">
      <c r="A1" s="101"/>
      <c r="B1" s="486" t="s">
        <v>619</v>
      </c>
      <c r="C1" s="486"/>
      <c r="D1" s="75"/>
    </row>
    <row r="2" spans="1:82" ht="66" customHeight="1">
      <c r="A2" s="103"/>
      <c r="B2" s="488" t="s">
        <v>188</v>
      </c>
      <c r="C2" s="488"/>
      <c r="D2" s="76"/>
    </row>
    <row r="3" spans="1:82" s="78" customFormat="1" ht="84.75" customHeight="1">
      <c r="A3" s="503" t="s">
        <v>19</v>
      </c>
      <c r="B3" s="503"/>
      <c r="C3" s="513"/>
      <c r="D3"/>
      <c r="E3" s="7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s="78" customFormat="1" ht="17.25" customHeight="1">
      <c r="A4" s="514" t="s">
        <v>94</v>
      </c>
      <c r="B4" s="506"/>
      <c r="C4" s="506"/>
      <c r="D4"/>
      <c r="E4" s="7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</row>
    <row r="5" spans="1:82" s="81" customFormat="1" ht="87.75" customHeight="1">
      <c r="A5" s="79" t="s">
        <v>620</v>
      </c>
      <c r="B5" s="82" t="s">
        <v>534</v>
      </c>
      <c r="C5" s="89" t="s">
        <v>530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s="83" customFormat="1">
      <c r="A6" s="149">
        <v>1</v>
      </c>
      <c r="B6" s="150">
        <f>+A6+1</f>
        <v>2</v>
      </c>
      <c r="C6" s="150">
        <v>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</row>
    <row r="7" spans="1:82" s="86" customFormat="1" ht="56.25" customHeight="1">
      <c r="A7" s="84" t="s">
        <v>599</v>
      </c>
      <c r="B7" s="85" t="s">
        <v>600</v>
      </c>
      <c r="C7" s="401">
        <f>C8</f>
        <v>-537.54700000000003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82" s="86" customFormat="1" ht="31.5">
      <c r="A8" s="84" t="s">
        <v>601</v>
      </c>
      <c r="B8" s="85" t="s">
        <v>602</v>
      </c>
      <c r="C8" s="401">
        <f>C9+C13</f>
        <v>-537.54700000000003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1:82" s="86" customFormat="1" ht="36.75" customHeight="1">
      <c r="A9" s="84" t="s">
        <v>603</v>
      </c>
      <c r="B9" s="85" t="s">
        <v>604</v>
      </c>
      <c r="C9" s="401">
        <f>+C10</f>
        <v>-2439.944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1:82" s="86" customFormat="1" ht="32.25" customHeight="1">
      <c r="A10" s="84" t="s">
        <v>605</v>
      </c>
      <c r="B10" s="85" t="s">
        <v>606</v>
      </c>
      <c r="C10" s="401">
        <f>+C11</f>
        <v>-2439.944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</row>
    <row r="11" spans="1:82" s="86" customFormat="1" ht="39" customHeight="1">
      <c r="A11" s="84" t="s">
        <v>607</v>
      </c>
      <c r="B11" s="85" t="s">
        <v>608</v>
      </c>
      <c r="C11" s="401">
        <f>+C12</f>
        <v>-2439.944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2" s="86" customFormat="1" ht="51" customHeight="1">
      <c r="A12" s="84" t="s">
        <v>609</v>
      </c>
      <c r="B12" s="85" t="s">
        <v>455</v>
      </c>
      <c r="C12" s="401">
        <f ca="1">'5'!D14</f>
        <v>-2439.944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1:82" s="86" customFormat="1" ht="30.75" customHeight="1">
      <c r="A13" s="84" t="s">
        <v>610</v>
      </c>
      <c r="B13" s="85" t="s">
        <v>611</v>
      </c>
      <c r="C13" s="401">
        <f>+C14</f>
        <v>1902.3969999999999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1:82" s="86" customFormat="1" ht="31.5">
      <c r="A14" s="84" t="s">
        <v>612</v>
      </c>
      <c r="B14" s="85" t="s">
        <v>613</v>
      </c>
      <c r="C14" s="401">
        <f>+C15</f>
        <v>1902.3969999999999</v>
      </c>
      <c r="D14" s="77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1:82" s="86" customFormat="1" ht="39" customHeight="1">
      <c r="A15" s="84" t="s">
        <v>614</v>
      </c>
      <c r="B15" s="85" t="s">
        <v>615</v>
      </c>
      <c r="C15" s="401">
        <f>+C16</f>
        <v>1902.3969999999999</v>
      </c>
      <c r="D15" s="77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1:82" s="86" customFormat="1" ht="37.5" customHeight="1">
      <c r="A16" s="84" t="s">
        <v>616</v>
      </c>
      <c r="B16" s="85" t="s">
        <v>617</v>
      </c>
      <c r="C16" s="401">
        <f ca="1">'5'!D18</f>
        <v>1902.3969999999999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1:2">
      <c r="A17" s="86"/>
      <c r="B17" s="87"/>
    </row>
  </sheetData>
  <mergeCells count="4">
    <mergeCell ref="A3:C3"/>
    <mergeCell ref="A4:C4"/>
    <mergeCell ref="B1:C1"/>
    <mergeCell ref="B2:C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opLeftCell="B4" workbookViewId="0">
      <selection activeCell="F11" sqref="F11"/>
    </sheetView>
  </sheetViews>
  <sheetFormatPr defaultRowHeight="15"/>
  <cols>
    <col min="1" max="1" width="35.140625" style="220" customWidth="1"/>
    <col min="2" max="2" width="27.42578125" style="220" customWidth="1"/>
    <col min="3" max="3" width="40.5703125" style="220" customWidth="1"/>
    <col min="4" max="5" width="17.42578125" style="220" customWidth="1"/>
    <col min="6" max="6" width="19.85546875" style="220" customWidth="1"/>
    <col min="7" max="7" width="18.85546875" style="220" customWidth="1"/>
    <col min="8" max="16384" width="9.140625" style="220"/>
  </cols>
  <sheetData>
    <row r="1" spans="1:8" ht="15.75" customHeight="1">
      <c r="C1" s="219"/>
      <c r="D1" s="440"/>
      <c r="E1" s="440"/>
      <c r="F1" s="197"/>
      <c r="G1" s="197"/>
      <c r="H1" s="197"/>
    </row>
    <row r="2" spans="1:8" ht="15" customHeight="1">
      <c r="D2" s="438"/>
      <c r="E2" s="438"/>
      <c r="F2" s="438"/>
      <c r="G2" s="438"/>
      <c r="H2" s="219"/>
    </row>
    <row r="3" spans="1:8">
      <c r="D3" s="438"/>
      <c r="E3" s="438"/>
      <c r="F3" s="438"/>
      <c r="G3" s="438"/>
    </row>
    <row r="6" spans="1:8" ht="49.5" customHeight="1">
      <c r="A6" s="521" t="s">
        <v>20</v>
      </c>
      <c r="B6" s="522"/>
      <c r="C6" s="522"/>
      <c r="D6" s="522"/>
      <c r="E6" s="522"/>
      <c r="F6" s="522"/>
      <c r="G6" s="522"/>
    </row>
    <row r="7" spans="1:8">
      <c r="A7" s="251"/>
      <c r="B7" s="523" t="s">
        <v>94</v>
      </c>
      <c r="C7" s="524"/>
      <c r="D7" s="524"/>
      <c r="E7" s="524"/>
      <c r="F7" s="524"/>
      <c r="G7" s="524"/>
    </row>
    <row r="8" spans="1:8" ht="31.5" customHeight="1">
      <c r="A8" s="525" t="s">
        <v>456</v>
      </c>
      <c r="B8" s="526"/>
      <c r="C8" s="527" t="s">
        <v>534</v>
      </c>
      <c r="D8" s="250" t="s">
        <v>140</v>
      </c>
      <c r="E8" s="250" t="s">
        <v>139</v>
      </c>
      <c r="F8" s="249" t="s">
        <v>140</v>
      </c>
      <c r="G8" s="249" t="s">
        <v>139</v>
      </c>
    </row>
    <row r="9" spans="1:8" ht="47.25" customHeight="1">
      <c r="A9" s="248" t="s">
        <v>618</v>
      </c>
      <c r="B9" s="247" t="s">
        <v>598</v>
      </c>
      <c r="C9" s="528"/>
      <c r="D9" s="515" t="s">
        <v>46</v>
      </c>
      <c r="E9" s="515"/>
      <c r="F9" s="516" t="s">
        <v>42</v>
      </c>
      <c r="G9" s="517"/>
    </row>
    <row r="10" spans="1:8" s="244" customFormat="1" ht="12.75">
      <c r="A10" s="243">
        <v>1</v>
      </c>
      <c r="B10" s="246">
        <v>2</v>
      </c>
      <c r="C10" s="245">
        <v>3</v>
      </c>
      <c r="D10" s="245">
        <v>4</v>
      </c>
      <c r="E10" s="245">
        <v>5</v>
      </c>
      <c r="F10" s="245">
        <v>6</v>
      </c>
      <c r="G10" s="245">
        <v>7</v>
      </c>
    </row>
    <row r="11" spans="1:8" ht="47.25">
      <c r="A11" s="243"/>
      <c r="B11" s="241" t="s">
        <v>599</v>
      </c>
      <c r="C11" s="240" t="s">
        <v>600</v>
      </c>
      <c r="D11" s="402">
        <f>+D13</f>
        <v>85.270999999999731</v>
      </c>
      <c r="E11" s="402">
        <f>+E13</f>
        <v>-27.418999999999869</v>
      </c>
      <c r="F11" s="402">
        <f>+F13</f>
        <v>112.69300000000021</v>
      </c>
      <c r="G11" s="402">
        <f>+G13</f>
        <v>-537.54700000000003</v>
      </c>
    </row>
    <row r="12" spans="1:8" ht="47.25" customHeight="1">
      <c r="A12" s="242" t="s">
        <v>470</v>
      </c>
      <c r="B12" s="518" t="s">
        <v>267</v>
      </c>
      <c r="C12" s="519"/>
      <c r="D12" s="403">
        <f>+D13</f>
        <v>85.270999999999731</v>
      </c>
      <c r="E12" s="403">
        <f>+E13</f>
        <v>-27.418999999999869</v>
      </c>
      <c r="F12" s="403">
        <f>+F13</f>
        <v>112.69300000000021</v>
      </c>
      <c r="G12" s="403">
        <f>+G13</f>
        <v>-537.54700000000003</v>
      </c>
    </row>
    <row r="13" spans="1:8" ht="31.5">
      <c r="A13" s="242" t="s">
        <v>470</v>
      </c>
      <c r="B13" s="241" t="s">
        <v>601</v>
      </c>
      <c r="C13" s="240" t="s">
        <v>602</v>
      </c>
      <c r="D13" s="403">
        <f>D14+D18</f>
        <v>85.270999999999731</v>
      </c>
      <c r="E13" s="403">
        <f>E14+E18</f>
        <v>-27.418999999999869</v>
      </c>
      <c r="F13" s="403">
        <f>F14+F18</f>
        <v>112.69300000000021</v>
      </c>
      <c r="G13" s="403">
        <f>G14+G18</f>
        <v>-537.54700000000003</v>
      </c>
    </row>
    <row r="14" spans="1:8" ht="31.5">
      <c r="A14" s="242" t="s">
        <v>470</v>
      </c>
      <c r="B14" s="241" t="s">
        <v>603</v>
      </c>
      <c r="C14" s="240" t="s">
        <v>604</v>
      </c>
      <c r="D14" s="403">
        <f t="shared" ref="D14:G16" si="0">+D15</f>
        <v>-4627.7870000000003</v>
      </c>
      <c r="E14" s="403">
        <f t="shared" si="0"/>
        <v>-4481.759</v>
      </c>
      <c r="F14" s="403">
        <f t="shared" si="0"/>
        <v>-5668.5569999999998</v>
      </c>
      <c r="G14" s="403">
        <f t="shared" si="0"/>
        <v>-2439.944</v>
      </c>
    </row>
    <row r="15" spans="1:8" ht="31.5">
      <c r="A15" s="242" t="s">
        <v>470</v>
      </c>
      <c r="B15" s="241" t="s">
        <v>605</v>
      </c>
      <c r="C15" s="240" t="s">
        <v>606</v>
      </c>
      <c r="D15" s="403">
        <f t="shared" si="0"/>
        <v>-4627.7870000000003</v>
      </c>
      <c r="E15" s="403">
        <f t="shared" si="0"/>
        <v>-4481.759</v>
      </c>
      <c r="F15" s="403">
        <f t="shared" si="0"/>
        <v>-5668.5569999999998</v>
      </c>
      <c r="G15" s="403">
        <f t="shared" si="0"/>
        <v>-2439.944</v>
      </c>
    </row>
    <row r="16" spans="1:8" ht="31.5">
      <c r="A16" s="242" t="s">
        <v>470</v>
      </c>
      <c r="B16" s="241" t="s">
        <v>607</v>
      </c>
      <c r="C16" s="240" t="s">
        <v>608</v>
      </c>
      <c r="D16" s="403">
        <f t="shared" si="0"/>
        <v>-4627.7870000000003</v>
      </c>
      <c r="E16" s="403">
        <f t="shared" si="0"/>
        <v>-4481.759</v>
      </c>
      <c r="F16" s="403">
        <f t="shared" si="0"/>
        <v>-5668.5569999999998</v>
      </c>
      <c r="G16" s="403">
        <f t="shared" si="0"/>
        <v>-2439.944</v>
      </c>
    </row>
    <row r="17" spans="1:10" ht="47.25">
      <c r="A17" s="242" t="s">
        <v>470</v>
      </c>
      <c r="B17" s="241" t="s">
        <v>609</v>
      </c>
      <c r="C17" s="240" t="s">
        <v>455</v>
      </c>
      <c r="D17" s="403">
        <v>-4627.7870000000003</v>
      </c>
      <c r="E17" s="403">
        <v>-4481.759</v>
      </c>
      <c r="F17" s="403">
        <v>-5668.5569999999998</v>
      </c>
      <c r="G17" s="403">
        <f ca="1">'6'!C12</f>
        <v>-2439.944</v>
      </c>
    </row>
    <row r="18" spans="1:10" ht="31.5">
      <c r="A18" s="242" t="s">
        <v>470</v>
      </c>
      <c r="B18" s="241" t="s">
        <v>610</v>
      </c>
      <c r="C18" s="240" t="s">
        <v>611</v>
      </c>
      <c r="D18" s="403">
        <f t="shared" ref="D18:G20" si="1">+D19</f>
        <v>4713.058</v>
      </c>
      <c r="E18" s="403">
        <f t="shared" si="1"/>
        <v>4454.34</v>
      </c>
      <c r="F18" s="403">
        <f t="shared" si="1"/>
        <v>5781.25</v>
      </c>
      <c r="G18" s="403">
        <f t="shared" si="1"/>
        <v>1902.3969999999999</v>
      </c>
    </row>
    <row r="19" spans="1:10" ht="31.5">
      <c r="A19" s="242" t="s">
        <v>470</v>
      </c>
      <c r="B19" s="241" t="s">
        <v>612</v>
      </c>
      <c r="C19" s="240" t="s">
        <v>613</v>
      </c>
      <c r="D19" s="403">
        <f t="shared" si="1"/>
        <v>4713.058</v>
      </c>
      <c r="E19" s="403">
        <f t="shared" si="1"/>
        <v>4454.34</v>
      </c>
      <c r="F19" s="403">
        <f t="shared" si="1"/>
        <v>5781.25</v>
      </c>
      <c r="G19" s="403">
        <f t="shared" si="1"/>
        <v>1902.3969999999999</v>
      </c>
    </row>
    <row r="20" spans="1:10" ht="31.5">
      <c r="A20" s="242" t="s">
        <v>470</v>
      </c>
      <c r="B20" s="241" t="s">
        <v>614</v>
      </c>
      <c r="C20" s="240" t="s">
        <v>615</v>
      </c>
      <c r="D20" s="403">
        <f t="shared" si="1"/>
        <v>4713.058</v>
      </c>
      <c r="E20" s="403">
        <f t="shared" si="1"/>
        <v>4454.34</v>
      </c>
      <c r="F20" s="403">
        <f t="shared" si="1"/>
        <v>5781.25</v>
      </c>
      <c r="G20" s="403">
        <f t="shared" si="1"/>
        <v>1902.3969999999999</v>
      </c>
    </row>
    <row r="21" spans="1:10" ht="31.5">
      <c r="A21" s="242" t="s">
        <v>470</v>
      </c>
      <c r="B21" s="241" t="s">
        <v>616</v>
      </c>
      <c r="C21" s="240" t="s">
        <v>617</v>
      </c>
      <c r="D21" s="403">
        <v>4713.058</v>
      </c>
      <c r="E21" s="403">
        <v>4454.34</v>
      </c>
      <c r="F21" s="403">
        <v>5781.25</v>
      </c>
      <c r="G21" s="403">
        <f ca="1">'6'!C16</f>
        <v>1902.3969999999999</v>
      </c>
    </row>
    <row r="25" spans="1:10" ht="15.75">
      <c r="A25" s="199" t="s">
        <v>295</v>
      </c>
      <c r="B25" s="199"/>
      <c r="C25" s="199"/>
      <c r="D25" s="199"/>
      <c r="E25" s="199"/>
      <c r="F25" s="199" t="s">
        <v>637</v>
      </c>
      <c r="G25" s="199"/>
      <c r="H25" s="199"/>
      <c r="I25" s="199"/>
      <c r="J25" s="197"/>
    </row>
    <row r="26" spans="1:10" ht="15.75">
      <c r="A26" s="199" t="s">
        <v>291</v>
      </c>
      <c r="B26" s="199"/>
      <c r="C26" s="199"/>
      <c r="D26" s="199"/>
      <c r="E26" s="199"/>
      <c r="F26" s="199" t="s">
        <v>292</v>
      </c>
      <c r="G26" s="199"/>
      <c r="H26" s="199"/>
      <c r="I26" s="199"/>
      <c r="J26" s="197"/>
    </row>
    <row r="27" spans="1:10" ht="15.75">
      <c r="A27" s="199"/>
      <c r="B27" s="199"/>
      <c r="C27" s="199"/>
      <c r="D27" s="199"/>
      <c r="E27" s="199"/>
      <c r="F27" s="199"/>
      <c r="G27" s="199"/>
      <c r="H27" s="199"/>
      <c r="I27" s="199"/>
      <c r="J27" s="197"/>
    </row>
    <row r="28" spans="1:10" ht="15.75">
      <c r="A28" s="202"/>
      <c r="B28" s="200"/>
      <c r="C28" s="200"/>
      <c r="D28" s="200"/>
      <c r="E28" s="200"/>
      <c r="F28" s="442"/>
      <c r="G28" s="442"/>
      <c r="H28" s="520"/>
      <c r="I28" s="520"/>
      <c r="J28" s="197"/>
    </row>
    <row r="29" spans="1:10" ht="15.75">
      <c r="A29" s="200"/>
      <c r="B29" s="200"/>
      <c r="C29" s="200"/>
      <c r="D29" s="200"/>
      <c r="E29" s="200"/>
      <c r="F29" s="443" t="s">
        <v>293</v>
      </c>
      <c r="G29" s="443"/>
      <c r="H29" s="520"/>
      <c r="I29" s="520"/>
      <c r="J29" s="197"/>
    </row>
  </sheetData>
  <mergeCells count="13">
    <mergeCell ref="H29:I29"/>
    <mergeCell ref="F28:G28"/>
    <mergeCell ref="F29:G29"/>
    <mergeCell ref="A6:G6"/>
    <mergeCell ref="B7:G7"/>
    <mergeCell ref="A8:B8"/>
    <mergeCell ref="C8:C9"/>
    <mergeCell ref="D9:E9"/>
    <mergeCell ref="F9:G9"/>
    <mergeCell ref="B12:C12"/>
    <mergeCell ref="D2:G3"/>
    <mergeCell ref="D1:E1"/>
    <mergeCell ref="H28:I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workbookViewId="0">
      <pane ySplit="6" topLeftCell="A10" activePane="bottomLeft" state="frozen"/>
      <selection pane="bottomLeft" activeCell="C11" sqref="C11"/>
    </sheetView>
  </sheetViews>
  <sheetFormatPr defaultRowHeight="18.75"/>
  <cols>
    <col min="1" max="1" width="45.140625" style="151" customWidth="1"/>
    <col min="2" max="2" width="25.7109375" style="152" customWidth="1"/>
    <col min="3" max="3" width="44.7109375" style="151" customWidth="1"/>
    <col min="4" max="4" width="19.5703125" style="151" customWidth="1"/>
    <col min="5" max="6" width="20.7109375" style="153" customWidth="1"/>
    <col min="7" max="7" width="14.28515625" style="153" customWidth="1"/>
    <col min="8" max="8" width="23.42578125" style="151" customWidth="1"/>
  </cols>
  <sheetData>
    <row r="1" spans="1:9" ht="97.5" customHeight="1">
      <c r="E1" s="530" t="s">
        <v>296</v>
      </c>
      <c r="F1" s="530"/>
      <c r="G1" s="530"/>
      <c r="H1" s="530"/>
    </row>
    <row r="2" spans="1:9">
      <c r="H2" s="154"/>
    </row>
    <row r="3" spans="1:9" ht="65.25" customHeight="1">
      <c r="A3" s="529" t="s">
        <v>21</v>
      </c>
      <c r="B3" s="529"/>
      <c r="C3" s="529"/>
      <c r="D3" s="529"/>
      <c r="E3" s="529"/>
      <c r="F3" s="529"/>
      <c r="G3" s="529"/>
      <c r="H3" s="529"/>
    </row>
    <row r="4" spans="1:9" ht="19.5" thickBot="1">
      <c r="H4" s="155" t="s">
        <v>94</v>
      </c>
    </row>
    <row r="5" spans="1:9" ht="94.5" thickBot="1">
      <c r="A5" s="156" t="s">
        <v>467</v>
      </c>
      <c r="B5" s="157" t="s">
        <v>466</v>
      </c>
      <c r="C5" s="156" t="s">
        <v>465</v>
      </c>
      <c r="D5" s="158" t="s">
        <v>636</v>
      </c>
      <c r="E5" s="158" t="s">
        <v>464</v>
      </c>
      <c r="F5" s="158" t="s">
        <v>463</v>
      </c>
      <c r="G5" s="158" t="s">
        <v>468</v>
      </c>
      <c r="H5" s="156" t="s">
        <v>462</v>
      </c>
    </row>
    <row r="6" spans="1:9" s="1" customFormat="1">
      <c r="A6" s="159" t="s">
        <v>311</v>
      </c>
      <c r="B6" s="159" t="s">
        <v>312</v>
      </c>
      <c r="C6" s="159" t="s">
        <v>313</v>
      </c>
      <c r="D6" s="159" t="s">
        <v>314</v>
      </c>
      <c r="E6" s="159" t="s">
        <v>315</v>
      </c>
      <c r="F6" s="159" t="s">
        <v>316</v>
      </c>
      <c r="G6" s="159" t="s">
        <v>317</v>
      </c>
      <c r="H6" s="159" t="s">
        <v>318</v>
      </c>
    </row>
    <row r="7" spans="1:9" ht="107.25" customHeight="1">
      <c r="A7" s="414" t="s">
        <v>47</v>
      </c>
      <c r="B7" s="256" t="s">
        <v>186</v>
      </c>
      <c r="C7" s="255"/>
      <c r="D7" s="257">
        <v>0</v>
      </c>
      <c r="E7" s="257">
        <v>0</v>
      </c>
      <c r="F7" s="257"/>
      <c r="G7" s="258"/>
      <c r="H7" s="255"/>
      <c r="I7" t="s">
        <v>375</v>
      </c>
    </row>
    <row r="8" spans="1:9" ht="138" customHeight="1">
      <c r="A8" s="414" t="s">
        <v>48</v>
      </c>
      <c r="B8" s="302" t="s">
        <v>50</v>
      </c>
      <c r="C8" s="299"/>
      <c r="D8" s="300">
        <v>2</v>
      </c>
      <c r="E8" s="301">
        <v>2</v>
      </c>
      <c r="F8" s="301"/>
      <c r="G8" s="301"/>
      <c r="H8" s="300"/>
    </row>
    <row r="9" spans="1:9" ht="197.25" customHeight="1">
      <c r="A9" s="414" t="s">
        <v>49</v>
      </c>
      <c r="B9" s="302"/>
      <c r="C9" s="299"/>
      <c r="D9" s="300">
        <v>0</v>
      </c>
      <c r="E9" s="301">
        <v>0</v>
      </c>
      <c r="F9" s="301"/>
      <c r="G9" s="301"/>
      <c r="H9" s="300"/>
    </row>
    <row r="10" spans="1:9" ht="63.75">
      <c r="A10" s="419" t="s">
        <v>31</v>
      </c>
      <c r="B10" s="302"/>
      <c r="C10" s="300"/>
      <c r="D10" s="301">
        <v>0</v>
      </c>
      <c r="E10" s="301">
        <v>0</v>
      </c>
      <c r="F10" s="301">
        <v>0</v>
      </c>
      <c r="G10" s="301">
        <v>0</v>
      </c>
      <c r="H10" s="300"/>
    </row>
    <row r="11" spans="1:9" ht="76.5">
      <c r="A11" s="419" t="s">
        <v>33</v>
      </c>
      <c r="B11" s="302"/>
      <c r="C11" s="300"/>
      <c r="D11" s="301">
        <v>0</v>
      </c>
      <c r="E11" s="301">
        <v>0</v>
      </c>
      <c r="F11" s="301">
        <v>0</v>
      </c>
      <c r="G11" s="301">
        <v>0</v>
      </c>
      <c r="H11" s="300"/>
    </row>
    <row r="12" spans="1:9" ht="63.75">
      <c r="A12" s="419" t="s">
        <v>34</v>
      </c>
      <c r="B12" s="302"/>
      <c r="C12" s="300"/>
      <c r="D12" s="301">
        <v>0</v>
      </c>
      <c r="E12" s="301">
        <v>0</v>
      </c>
      <c r="F12" s="301">
        <v>0</v>
      </c>
      <c r="G12" s="301">
        <v>0</v>
      </c>
      <c r="H12" s="300"/>
    </row>
    <row r="13" spans="1:9" ht="51">
      <c r="A13" s="419" t="s">
        <v>35</v>
      </c>
      <c r="B13" s="302"/>
      <c r="C13" s="300"/>
      <c r="D13" s="301">
        <v>0</v>
      </c>
      <c r="E13" s="301">
        <v>0</v>
      </c>
      <c r="F13" s="301">
        <f>SUM(F7:F12)</f>
        <v>0</v>
      </c>
      <c r="G13" s="301">
        <v>0</v>
      </c>
      <c r="H13" s="300"/>
    </row>
    <row r="14" spans="1:9" ht="38.25">
      <c r="A14" s="420" t="s">
        <v>36</v>
      </c>
      <c r="B14" s="302"/>
      <c r="C14" s="300"/>
      <c r="D14" s="300"/>
      <c r="E14" s="301"/>
      <c r="F14" s="301"/>
      <c r="G14" s="301"/>
      <c r="H14" s="300"/>
    </row>
  </sheetData>
  <mergeCells count="2">
    <mergeCell ref="A3:H3"/>
    <mergeCell ref="E1:H1"/>
  </mergeCells>
  <phoneticPr fontId="2" type="noConversion"/>
  <pageMargins left="0.70866141732283472" right="0.3" top="0.74803149606299213" bottom="0.74803149606299213" header="0.31496062992125984" footer="0.31496062992125984"/>
  <pageSetup paperSize="9"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2"/>
  <sheetViews>
    <sheetView topLeftCell="A7" workbookViewId="0">
      <selection activeCell="C23" sqref="C23"/>
    </sheetView>
  </sheetViews>
  <sheetFormatPr defaultRowHeight="18.75"/>
  <cols>
    <col min="2" max="2" width="32.5703125" style="26" customWidth="1"/>
    <col min="3" max="3" width="46.5703125" style="26" customWidth="1"/>
    <col min="4" max="4" width="22.42578125" style="26" customWidth="1"/>
    <col min="5" max="5" width="18.28515625" style="26" customWidth="1"/>
    <col min="6" max="6" width="16" style="26" customWidth="1"/>
    <col min="7" max="7" width="9" style="15" customWidth="1"/>
  </cols>
  <sheetData>
    <row r="1" spans="2:6" ht="18" customHeight="1">
      <c r="C1" s="104"/>
      <c r="D1" s="533" t="s">
        <v>297</v>
      </c>
      <c r="E1" s="533"/>
      <c r="F1" s="533"/>
    </row>
    <row r="2" spans="2:6" ht="30" customHeight="1">
      <c r="C2" s="104"/>
      <c r="D2" s="533"/>
      <c r="E2" s="533"/>
      <c r="F2" s="533"/>
    </row>
    <row r="3" spans="2:6" ht="18" customHeight="1">
      <c r="B3" s="104"/>
      <c r="C3" s="104"/>
      <c r="D3" s="533"/>
      <c r="E3" s="533"/>
      <c r="F3" s="533"/>
    </row>
    <row r="4" spans="2:6" ht="29.25" customHeight="1">
      <c r="B4" s="104"/>
      <c r="C4" s="104"/>
      <c r="D4" s="533"/>
      <c r="E4" s="533"/>
      <c r="F4" s="533"/>
    </row>
    <row r="5" spans="2:6" ht="18" customHeight="1">
      <c r="B5" s="104"/>
      <c r="C5" s="104"/>
      <c r="D5" s="104"/>
      <c r="E5" s="104"/>
      <c r="F5" s="104"/>
    </row>
    <row r="6" spans="2:6" ht="23.25" customHeight="1">
      <c r="B6" s="104"/>
      <c r="C6" s="104"/>
      <c r="D6" s="104"/>
      <c r="E6" s="104"/>
      <c r="F6" s="104"/>
    </row>
    <row r="7" spans="2:6" ht="18" customHeight="1">
      <c r="B7" s="104"/>
      <c r="C7" s="104"/>
      <c r="D7" s="104"/>
      <c r="E7" s="104"/>
      <c r="F7" s="104"/>
    </row>
    <row r="8" spans="2:6" ht="18" customHeight="1">
      <c r="B8" s="104"/>
      <c r="C8" s="104"/>
      <c r="D8" s="104"/>
      <c r="E8" s="104"/>
      <c r="F8" s="104"/>
    </row>
    <row r="9" spans="2:6" ht="18">
      <c r="B9" s="531" t="s">
        <v>22</v>
      </c>
      <c r="C9" s="532"/>
      <c r="D9" s="532"/>
      <c r="E9" s="532"/>
      <c r="F9" s="532"/>
    </row>
    <row r="10" spans="2:6" ht="34.5" customHeight="1">
      <c r="B10" s="532"/>
      <c r="C10" s="532"/>
      <c r="D10" s="532"/>
      <c r="E10" s="532"/>
      <c r="F10" s="532"/>
    </row>
    <row r="11" spans="2:6" ht="34.5" customHeight="1">
      <c r="B11" s="27"/>
      <c r="C11" s="27"/>
      <c r="D11" s="27"/>
      <c r="E11" s="27"/>
      <c r="F11" s="27"/>
    </row>
    <row r="12" spans="2:6" ht="19.5" thickBot="1">
      <c r="B12" s="16"/>
      <c r="C12" s="16"/>
      <c r="D12" s="16"/>
      <c r="E12" s="16"/>
      <c r="F12" s="17" t="s">
        <v>94</v>
      </c>
    </row>
    <row r="13" spans="2:6" ht="57" thickBot="1">
      <c r="B13" s="18" t="s">
        <v>456</v>
      </c>
      <c r="C13" s="19" t="s">
        <v>457</v>
      </c>
      <c r="D13" s="19" t="s">
        <v>458</v>
      </c>
      <c r="E13" s="19" t="s">
        <v>459</v>
      </c>
      <c r="F13" s="19" t="s">
        <v>460</v>
      </c>
    </row>
    <row r="14" spans="2:6" ht="73.5" customHeight="1" thickBot="1">
      <c r="B14" s="20" t="s">
        <v>43</v>
      </c>
      <c r="C14" s="161" t="s">
        <v>23</v>
      </c>
      <c r="D14" s="415">
        <v>1019.37</v>
      </c>
      <c r="E14" s="404">
        <v>509.67500000000001</v>
      </c>
      <c r="F14" s="164">
        <f>(E14/D14)*100</f>
        <v>49.999019001932567</v>
      </c>
    </row>
    <row r="15" spans="2:6" ht="19.5" thickBot="1">
      <c r="B15" s="21"/>
      <c r="C15" s="160"/>
      <c r="D15" s="415"/>
      <c r="E15" s="405">
        <v>0</v>
      </c>
      <c r="F15" s="164">
        <v>0</v>
      </c>
    </row>
    <row r="16" spans="2:6" ht="68.25" customHeight="1" thickBot="1">
      <c r="B16" s="23" t="s">
        <v>189</v>
      </c>
      <c r="C16" s="22" t="s">
        <v>449</v>
      </c>
      <c r="D16" s="416">
        <v>0.78700000000000003</v>
      </c>
      <c r="E16" s="406">
        <v>0</v>
      </c>
      <c r="F16" s="162">
        <f>E16/D16*100</f>
        <v>0</v>
      </c>
    </row>
    <row r="17" spans="2:6" ht="16.5" customHeight="1" thickBot="1">
      <c r="B17" s="534" t="s">
        <v>190</v>
      </c>
      <c r="C17" s="539" t="s">
        <v>450</v>
      </c>
      <c r="D17" s="535">
        <v>127.8</v>
      </c>
      <c r="E17" s="537">
        <v>52.052999999999997</v>
      </c>
      <c r="F17" s="538">
        <f>E17*100/D17</f>
        <v>40.730046948356801</v>
      </c>
    </row>
    <row r="18" spans="2:6" thickBot="1">
      <c r="B18" s="534"/>
      <c r="C18" s="540"/>
      <c r="D18" s="536"/>
      <c r="E18" s="537"/>
      <c r="F18" s="538"/>
    </row>
    <row r="19" spans="2:6" ht="52.5" customHeight="1" thickBot="1">
      <c r="B19" s="534"/>
      <c r="C19" s="541"/>
      <c r="D19" s="536"/>
      <c r="E19" s="537"/>
      <c r="F19" s="538"/>
    </row>
    <row r="20" spans="2:6" ht="52.5" customHeight="1" thickBot="1">
      <c r="B20" s="18" t="s">
        <v>24</v>
      </c>
      <c r="C20" s="22" t="s">
        <v>25</v>
      </c>
      <c r="D20" s="417">
        <v>643.20000000000005</v>
      </c>
      <c r="E20" s="407">
        <v>0</v>
      </c>
      <c r="F20" s="162"/>
    </row>
    <row r="21" spans="2:6" ht="56.25" customHeight="1" thickBot="1">
      <c r="B21" s="18" t="s">
        <v>191</v>
      </c>
      <c r="C21" s="22" t="s">
        <v>451</v>
      </c>
      <c r="D21" s="417">
        <v>2565.8000000000002</v>
      </c>
      <c r="E21" s="407">
        <v>1069.2</v>
      </c>
      <c r="F21" s="162">
        <f>E21/D21*100</f>
        <v>41.67121365655936</v>
      </c>
    </row>
    <row r="22" spans="2:6" ht="19.5" thickBot="1">
      <c r="B22" s="24"/>
      <c r="C22" s="25" t="s">
        <v>461</v>
      </c>
      <c r="D22" s="418">
        <f>SUM(D14:D21)</f>
        <v>4356.9570000000003</v>
      </c>
      <c r="E22" s="408">
        <f>SUM(E14:E21)</f>
        <v>1630.9280000000001</v>
      </c>
      <c r="F22" s="163">
        <f>E22/D22*100</f>
        <v>37.432731146990896</v>
      </c>
    </row>
  </sheetData>
  <mergeCells count="7">
    <mergeCell ref="B9:F10"/>
    <mergeCell ref="D1:F4"/>
    <mergeCell ref="B17:B19"/>
    <mergeCell ref="D17:D19"/>
    <mergeCell ref="E17:E19"/>
    <mergeCell ref="F17:F19"/>
    <mergeCell ref="C17:C19"/>
  </mergeCells>
  <phoneticPr fontId="2" type="noConversion"/>
  <pageMargins left="0.70866141732283472" right="0.35" top="0.74803149606299213" bottom="0.7480314960629921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view="pageBreakPreview" topLeftCell="A4" zoomScale="115" zoomScaleSheetLayoutView="115" workbookViewId="0">
      <selection activeCell="B10" sqref="B10"/>
    </sheetView>
  </sheetViews>
  <sheetFormatPr defaultRowHeight="12.75"/>
  <cols>
    <col min="1" max="1" width="6.28515625" style="109" customWidth="1"/>
    <col min="2" max="2" width="39.5703125" style="108" customWidth="1"/>
    <col min="3" max="3" width="22.140625" style="108" customWidth="1"/>
    <col min="4" max="4" width="6.7109375" style="107" customWidth="1"/>
    <col min="5" max="10" width="14.7109375" style="107" customWidth="1"/>
    <col min="11" max="12" width="14.7109375" style="106" customWidth="1"/>
    <col min="13" max="89" width="9.140625" style="106"/>
    <col min="90" max="16384" width="9.140625" style="105"/>
  </cols>
  <sheetData>
    <row r="1" spans="1:256" ht="42.75" customHeight="1">
      <c r="D1" s="134"/>
      <c r="E1" s="134"/>
      <c r="F1" s="134"/>
      <c r="G1" s="134"/>
      <c r="H1" s="543" t="s">
        <v>252</v>
      </c>
      <c r="I1" s="543"/>
      <c r="J1" s="543"/>
      <c r="K1" s="543"/>
      <c r="L1" s="543"/>
    </row>
    <row r="2" spans="1:256" ht="30" customHeight="1">
      <c r="D2" s="148"/>
      <c r="E2" s="148"/>
      <c r="F2" s="148"/>
      <c r="G2" s="148"/>
      <c r="H2" s="543"/>
      <c r="I2" s="543"/>
      <c r="J2" s="543"/>
      <c r="K2" s="543"/>
      <c r="L2" s="543"/>
    </row>
    <row r="3" spans="1:256" ht="12.75" customHeight="1">
      <c r="H3" s="543"/>
      <c r="I3" s="543"/>
      <c r="J3" s="543"/>
      <c r="K3" s="543"/>
      <c r="L3" s="543"/>
    </row>
    <row r="4" spans="1:256" ht="12.75" customHeight="1">
      <c r="H4" s="543"/>
      <c r="I4" s="543"/>
      <c r="J4" s="543"/>
      <c r="K4" s="543"/>
      <c r="L4" s="543"/>
    </row>
    <row r="6" spans="1:256" ht="59.25" customHeight="1">
      <c r="A6" s="547" t="s">
        <v>26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</row>
    <row r="7" spans="1:256" ht="15.75">
      <c r="A7" s="111"/>
      <c r="B7" s="133"/>
      <c r="C7" s="133"/>
      <c r="D7" s="133"/>
      <c r="E7" s="132"/>
      <c r="F7" s="132"/>
      <c r="G7" s="132"/>
      <c r="H7" s="132"/>
      <c r="I7" s="132"/>
      <c r="J7" s="132"/>
      <c r="K7" s="132"/>
      <c r="L7" s="110" t="s">
        <v>93</v>
      </c>
    </row>
    <row r="8" spans="1:256" s="126" customFormat="1" ht="35.25" customHeight="1">
      <c r="A8" s="548" t="s">
        <v>621</v>
      </c>
      <c r="B8" s="550" t="s">
        <v>469</v>
      </c>
      <c r="C8" s="552" t="s">
        <v>456</v>
      </c>
      <c r="D8" s="552" t="s">
        <v>651</v>
      </c>
      <c r="E8" s="542" t="s">
        <v>650</v>
      </c>
      <c r="F8" s="542"/>
      <c r="G8" s="542" t="s">
        <v>649</v>
      </c>
      <c r="H8" s="542"/>
      <c r="I8" s="542" t="s">
        <v>648</v>
      </c>
      <c r="J8" s="542"/>
      <c r="K8" s="542" t="s">
        <v>647</v>
      </c>
      <c r="L8" s="542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pans="1:256" s="126" customFormat="1" ht="36">
      <c r="A9" s="549"/>
      <c r="B9" s="551"/>
      <c r="C9" s="553"/>
      <c r="D9" s="553"/>
      <c r="E9" s="131" t="s">
        <v>646</v>
      </c>
      <c r="F9" s="131" t="s">
        <v>645</v>
      </c>
      <c r="G9" s="131" t="s">
        <v>646</v>
      </c>
      <c r="H9" s="131" t="s">
        <v>645</v>
      </c>
      <c r="I9" s="131" t="s">
        <v>646</v>
      </c>
      <c r="J9" s="131" t="s">
        <v>645</v>
      </c>
      <c r="K9" s="131" t="s">
        <v>646</v>
      </c>
      <c r="L9" s="131" t="s">
        <v>645</v>
      </c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</row>
    <row r="10" spans="1:256" s="126" customFormat="1" ht="15.75">
      <c r="A10" s="130">
        <v>1</v>
      </c>
      <c r="B10" s="129" t="s">
        <v>622</v>
      </c>
      <c r="C10" s="125"/>
      <c r="D10" s="121">
        <v>4</v>
      </c>
      <c r="E10" s="409">
        <f t="shared" ref="E10:J10" si="0">E12+E13</f>
        <v>2203.1999999999998</v>
      </c>
      <c r="F10" s="409">
        <f t="shared" si="0"/>
        <v>664.5</v>
      </c>
      <c r="G10" s="409">
        <f t="shared" si="0"/>
        <v>2203.1999999999998</v>
      </c>
      <c r="H10" s="409">
        <f t="shared" si="0"/>
        <v>651.71299999999997</v>
      </c>
      <c r="I10" s="409">
        <f t="shared" si="0"/>
        <v>760.7</v>
      </c>
      <c r="J10" s="409">
        <f t="shared" si="0"/>
        <v>229.73099999999999</v>
      </c>
      <c r="K10" s="409">
        <f>K12+K13</f>
        <v>760.7</v>
      </c>
      <c r="L10" s="409">
        <f>L12+L13</f>
        <v>229.73099999999999</v>
      </c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</row>
    <row r="11" spans="1:256" s="126" customFormat="1" ht="15.75">
      <c r="A11" s="130"/>
      <c r="B11" s="129" t="s">
        <v>644</v>
      </c>
      <c r="C11" s="125"/>
      <c r="D11" s="121"/>
      <c r="E11" s="409"/>
      <c r="F11" s="409"/>
      <c r="G11" s="409"/>
      <c r="H11" s="409"/>
      <c r="I11" s="409"/>
      <c r="J11" s="409"/>
      <c r="K11" s="409"/>
      <c r="L11" s="409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</row>
    <row r="12" spans="1:256" s="126" customFormat="1" ht="15.75">
      <c r="A12" s="128" t="s">
        <v>643</v>
      </c>
      <c r="B12" s="129" t="s">
        <v>642</v>
      </c>
      <c r="C12" s="125" t="s">
        <v>256</v>
      </c>
      <c r="D12" s="121">
        <v>1</v>
      </c>
      <c r="E12" s="409">
        <v>719.6</v>
      </c>
      <c r="F12" s="409">
        <v>217.3</v>
      </c>
      <c r="G12" s="409">
        <v>719.6</v>
      </c>
      <c r="H12" s="409">
        <v>217.3</v>
      </c>
      <c r="I12" s="409">
        <v>345.39100000000002</v>
      </c>
      <c r="J12" s="409">
        <v>104.30800000000001</v>
      </c>
      <c r="K12" s="409">
        <v>345.39100000000002</v>
      </c>
      <c r="L12" s="409">
        <v>104.30800000000001</v>
      </c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</row>
    <row r="13" spans="1:256" s="126" customFormat="1" ht="15.75">
      <c r="A13" s="128" t="s">
        <v>641</v>
      </c>
      <c r="B13" s="129" t="s">
        <v>640</v>
      </c>
      <c r="C13" s="125"/>
      <c r="D13" s="121">
        <v>2</v>
      </c>
      <c r="E13" s="409">
        <f t="shared" ref="E13:J13" si="1">E14+E15</f>
        <v>1483.6</v>
      </c>
      <c r="F13" s="409">
        <f t="shared" si="1"/>
        <v>447.2</v>
      </c>
      <c r="G13" s="409">
        <f t="shared" si="1"/>
        <v>1483.6</v>
      </c>
      <c r="H13" s="409">
        <f t="shared" si="1"/>
        <v>434.41300000000001</v>
      </c>
      <c r="I13" s="409">
        <f t="shared" si="1"/>
        <v>415.30899999999997</v>
      </c>
      <c r="J13" s="409">
        <f t="shared" si="1"/>
        <v>125.423</v>
      </c>
      <c r="K13" s="409">
        <f>K14+K15</f>
        <v>415.30899999999997</v>
      </c>
      <c r="L13" s="409">
        <f>L14+L15</f>
        <v>125.423</v>
      </c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</row>
    <row r="14" spans="1:256" s="126" customFormat="1" ht="31.5">
      <c r="A14" s="128" t="s">
        <v>639</v>
      </c>
      <c r="B14" s="123" t="s">
        <v>638</v>
      </c>
      <c r="C14" s="125" t="s">
        <v>257</v>
      </c>
      <c r="D14" s="121">
        <v>1</v>
      </c>
      <c r="E14" s="409">
        <v>467.6</v>
      </c>
      <c r="F14" s="409">
        <v>141.19999999999999</v>
      </c>
      <c r="G14" s="409">
        <v>467.6</v>
      </c>
      <c r="H14" s="409">
        <v>128.41300000000001</v>
      </c>
      <c r="I14" s="409">
        <v>5.9050000000000002</v>
      </c>
      <c r="J14" s="409">
        <v>1.7829999999999999</v>
      </c>
      <c r="K14" s="409">
        <v>5.9050000000000002</v>
      </c>
      <c r="L14" s="409">
        <v>1.7829999999999999</v>
      </c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</row>
    <row r="15" spans="1:256" s="126" customFormat="1" ht="15.75">
      <c r="A15" s="124">
        <v>2</v>
      </c>
      <c r="B15" s="123" t="s">
        <v>299</v>
      </c>
      <c r="C15" s="122" t="s">
        <v>253</v>
      </c>
      <c r="D15" s="121">
        <v>1</v>
      </c>
      <c r="E15" s="409">
        <v>1016</v>
      </c>
      <c r="F15" s="409">
        <v>306</v>
      </c>
      <c r="G15" s="409">
        <v>1016</v>
      </c>
      <c r="H15" s="409">
        <v>306</v>
      </c>
      <c r="I15" s="409">
        <v>409.404</v>
      </c>
      <c r="J15" s="409">
        <v>123.64</v>
      </c>
      <c r="K15" s="409">
        <v>409.404</v>
      </c>
      <c r="L15" s="409">
        <v>123.64</v>
      </c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</row>
    <row r="16" spans="1:256" s="109" customFormat="1" ht="63">
      <c r="A16" s="124"/>
      <c r="B16" s="123" t="s">
        <v>298</v>
      </c>
      <c r="C16" s="125" t="s">
        <v>254</v>
      </c>
      <c r="D16" s="121">
        <v>1</v>
      </c>
      <c r="E16" s="409">
        <v>84.2</v>
      </c>
      <c r="F16" s="409">
        <v>25.4</v>
      </c>
      <c r="G16" s="409">
        <v>98.18</v>
      </c>
      <c r="H16" s="409">
        <v>29.62</v>
      </c>
      <c r="I16" s="409">
        <v>39.979999999999997</v>
      </c>
      <c r="J16" s="409">
        <v>12.74</v>
      </c>
      <c r="K16" s="409">
        <v>39.979999999999997</v>
      </c>
      <c r="L16" s="409">
        <v>12.74</v>
      </c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</row>
    <row r="17" spans="1:256" s="120" customFormat="1" ht="31.5">
      <c r="A17" s="124">
        <v>3</v>
      </c>
      <c r="B17" s="123" t="s">
        <v>300</v>
      </c>
      <c r="C17" s="122" t="s">
        <v>255</v>
      </c>
      <c r="D17" s="121">
        <v>4</v>
      </c>
      <c r="E17" s="409">
        <v>576.6</v>
      </c>
      <c r="F17" s="409">
        <v>174.2</v>
      </c>
      <c r="G17" s="409">
        <v>894.61</v>
      </c>
      <c r="H17" s="409">
        <v>270.24</v>
      </c>
      <c r="I17" s="409">
        <v>253.38900000000001</v>
      </c>
      <c r="J17" s="409">
        <v>76523</v>
      </c>
      <c r="K17" s="409">
        <v>253.38900000000001</v>
      </c>
      <c r="L17" s="409">
        <v>76523</v>
      </c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  <c r="IV17" s="109"/>
    </row>
    <row r="18" spans="1:256" s="115" customFormat="1" ht="15.75">
      <c r="A18" s="119"/>
      <c r="B18" s="118" t="s">
        <v>454</v>
      </c>
      <c r="C18" s="117"/>
      <c r="D18" s="116">
        <f>D10+D17</f>
        <v>8</v>
      </c>
      <c r="E18" s="116">
        <f t="shared" ref="E18:J18" si="2">E10+E17</f>
        <v>2779.7999999999997</v>
      </c>
      <c r="F18" s="116">
        <f t="shared" si="2"/>
        <v>838.7</v>
      </c>
      <c r="G18" s="116">
        <f t="shared" si="2"/>
        <v>3097.81</v>
      </c>
      <c r="H18" s="116">
        <f t="shared" si="2"/>
        <v>921.95299999999997</v>
      </c>
      <c r="I18" s="116">
        <f t="shared" si="2"/>
        <v>1014.0890000000001</v>
      </c>
      <c r="J18" s="116">
        <f t="shared" si="2"/>
        <v>76752.731</v>
      </c>
      <c r="K18" s="116">
        <f>K10+K17</f>
        <v>1014.0890000000001</v>
      </c>
      <c r="L18" s="116">
        <f>L10+L17</f>
        <v>76752.731</v>
      </c>
    </row>
    <row r="19" spans="1:256" s="106" customFormat="1" ht="15.75">
      <c r="A19" s="111"/>
      <c r="B19" s="110"/>
      <c r="C19" s="110"/>
      <c r="D19" s="111"/>
      <c r="E19" s="111"/>
      <c r="F19" s="111"/>
      <c r="G19" s="111"/>
      <c r="H19" s="111"/>
      <c r="I19" s="111"/>
      <c r="J19" s="111"/>
      <c r="K19" s="111"/>
      <c r="L19" s="110"/>
    </row>
    <row r="20" spans="1:256" s="106" customFormat="1" ht="15.75">
      <c r="A20" s="111"/>
      <c r="B20" s="110"/>
      <c r="C20" s="110"/>
      <c r="D20" s="111"/>
      <c r="E20" s="111"/>
      <c r="F20" s="111"/>
      <c r="G20" s="111"/>
      <c r="H20" s="111"/>
      <c r="I20" s="111"/>
      <c r="J20" s="111"/>
      <c r="K20" s="111"/>
      <c r="L20" s="110"/>
    </row>
    <row r="21" spans="1:256" s="106" customFormat="1" ht="15.75">
      <c r="A21" s="112" t="s">
        <v>295</v>
      </c>
      <c r="B21" s="112"/>
      <c r="C21" s="112"/>
      <c r="D21" s="112"/>
      <c r="E21" s="112"/>
      <c r="F21" s="112"/>
      <c r="G21" s="112" t="s">
        <v>637</v>
      </c>
      <c r="H21" s="112"/>
      <c r="I21" s="112"/>
      <c r="J21" s="111"/>
      <c r="K21" s="111"/>
      <c r="L21" s="110"/>
    </row>
    <row r="22" spans="1:256" s="106" customFormat="1" ht="15.75">
      <c r="A22" s="112" t="s">
        <v>291</v>
      </c>
      <c r="B22" s="112"/>
      <c r="C22" s="112"/>
      <c r="D22" s="112"/>
      <c r="E22" s="112"/>
      <c r="F22" s="112"/>
      <c r="G22" s="112" t="s">
        <v>292</v>
      </c>
      <c r="H22" s="112"/>
      <c r="I22" s="112"/>
      <c r="J22" s="111"/>
      <c r="K22" s="111"/>
      <c r="L22" s="110"/>
    </row>
    <row r="23" spans="1:256" s="106" customFormat="1" ht="15.75">
      <c r="A23" s="112"/>
      <c r="B23" s="112"/>
      <c r="C23" s="112"/>
      <c r="D23" s="112"/>
      <c r="E23" s="112"/>
      <c r="F23" s="112"/>
      <c r="G23" s="112"/>
      <c r="H23" s="112"/>
      <c r="I23" s="112"/>
      <c r="J23" s="111"/>
      <c r="K23" s="111"/>
      <c r="L23" s="110"/>
    </row>
    <row r="24" spans="1:256" s="106" customFormat="1" ht="15.75">
      <c r="A24" s="114"/>
      <c r="B24" s="114"/>
      <c r="C24" s="113"/>
      <c r="D24" s="113"/>
      <c r="E24" s="112"/>
      <c r="F24" s="112"/>
      <c r="G24" s="544"/>
      <c r="H24" s="544"/>
      <c r="I24" s="112"/>
      <c r="J24" s="111"/>
      <c r="K24" s="111"/>
      <c r="L24" s="110"/>
    </row>
    <row r="25" spans="1:256" s="106" customFormat="1" ht="15.75">
      <c r="A25" s="545"/>
      <c r="B25" s="545"/>
      <c r="C25" s="545"/>
      <c r="D25" s="545"/>
      <c r="E25" s="112"/>
      <c r="F25" s="112"/>
      <c r="G25" s="546" t="s">
        <v>293</v>
      </c>
      <c r="H25" s="546"/>
      <c r="I25" s="112"/>
      <c r="J25" s="111"/>
      <c r="K25" s="111"/>
      <c r="L25" s="110"/>
    </row>
    <row r="26" spans="1:256" s="106" customFormat="1" ht="15.75">
      <c r="A26" s="111"/>
      <c r="B26" s="110"/>
      <c r="C26" s="110"/>
      <c r="D26" s="111"/>
      <c r="E26" s="111"/>
      <c r="F26" s="111"/>
      <c r="G26" s="111"/>
      <c r="H26" s="111"/>
      <c r="I26" s="111"/>
      <c r="J26" s="111"/>
      <c r="K26" s="111"/>
      <c r="L26" s="110"/>
    </row>
    <row r="27" spans="1:256" s="106" customFormat="1" ht="15.75">
      <c r="A27" s="111"/>
      <c r="B27" s="110"/>
      <c r="C27" s="110"/>
      <c r="D27" s="111"/>
      <c r="E27" s="111"/>
      <c r="F27" s="111"/>
      <c r="G27" s="111"/>
      <c r="H27" s="111"/>
      <c r="I27" s="111"/>
      <c r="J27" s="111"/>
      <c r="K27" s="111"/>
      <c r="L27" s="110"/>
    </row>
  </sheetData>
  <mergeCells count="13">
    <mergeCell ref="D8:D9"/>
    <mergeCell ref="K8:L8"/>
    <mergeCell ref="C8:C9"/>
    <mergeCell ref="E8:F8"/>
    <mergeCell ref="G8:H8"/>
    <mergeCell ref="I8:J8"/>
    <mergeCell ref="H1:L4"/>
    <mergeCell ref="G24:H24"/>
    <mergeCell ref="A25:D25"/>
    <mergeCell ref="G25:H25"/>
    <mergeCell ref="A6:L6"/>
    <mergeCell ref="A8:A9"/>
    <mergeCell ref="B8:B9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D22" sqref="D22"/>
    </sheetView>
  </sheetViews>
  <sheetFormatPr defaultRowHeight="18.75"/>
  <cols>
    <col min="1" max="1" width="7.28515625" style="136" customWidth="1"/>
    <col min="2" max="2" width="24.7109375" style="136" customWidth="1"/>
    <col min="3" max="3" width="16.85546875" style="136" customWidth="1"/>
    <col min="4" max="5" width="9.140625" style="136"/>
    <col min="6" max="6" width="20.7109375" style="136" customWidth="1"/>
    <col min="7" max="11" width="12.42578125" style="136" customWidth="1"/>
    <col min="12" max="12" width="22.7109375" style="136" customWidth="1"/>
    <col min="13" max="13" width="12" style="136" customWidth="1"/>
    <col min="14" max="14" width="11.7109375" style="136" customWidth="1"/>
    <col min="15" max="16384" width="9.140625" style="135"/>
  </cols>
  <sheetData>
    <row r="1" spans="1:14">
      <c r="J1" s="543" t="s">
        <v>301</v>
      </c>
      <c r="K1" s="543"/>
      <c r="L1" s="543"/>
      <c r="M1" s="543"/>
      <c r="N1" s="543"/>
    </row>
    <row r="2" spans="1:14">
      <c r="J2" s="543"/>
      <c r="K2" s="543"/>
      <c r="L2" s="543"/>
      <c r="M2" s="543"/>
      <c r="N2" s="543"/>
    </row>
    <row r="3" spans="1:14">
      <c r="J3" s="543"/>
      <c r="K3" s="543"/>
      <c r="L3" s="543"/>
      <c r="M3" s="543"/>
      <c r="N3" s="543"/>
    </row>
    <row r="4" spans="1:14">
      <c r="J4" s="543"/>
      <c r="K4" s="543"/>
      <c r="L4" s="543"/>
      <c r="M4" s="543"/>
      <c r="N4" s="543"/>
    </row>
    <row r="7" spans="1:14">
      <c r="M7" s="558"/>
      <c r="N7" s="558"/>
    </row>
    <row r="9" spans="1:14">
      <c r="A9" s="555" t="s">
        <v>665</v>
      </c>
      <c r="B9" s="555"/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</row>
    <row r="10" spans="1:14">
      <c r="A10" s="555" t="s">
        <v>302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</row>
    <row r="11" spans="1:14">
      <c r="A11" s="555" t="s">
        <v>27</v>
      </c>
      <c r="B11" s="555"/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</row>
    <row r="12" spans="1:14">
      <c r="N12" s="165" t="s">
        <v>94</v>
      </c>
    </row>
    <row r="13" spans="1:14" ht="20.25" customHeight="1">
      <c r="A13" s="141"/>
      <c r="B13" s="140"/>
      <c r="C13" s="140"/>
      <c r="D13" s="139"/>
      <c r="E13" s="139"/>
      <c r="F13" s="139"/>
      <c r="G13" s="139"/>
      <c r="H13" s="139"/>
      <c r="I13" s="139"/>
      <c r="J13" s="138"/>
      <c r="K13" s="138"/>
      <c r="L13" s="138"/>
      <c r="M13" s="138"/>
      <c r="N13" s="137"/>
    </row>
    <row r="14" spans="1:14" s="143" customFormat="1" ht="36" customHeight="1">
      <c r="A14" s="147" t="s">
        <v>664</v>
      </c>
      <c r="B14" s="146" t="s">
        <v>663</v>
      </c>
      <c r="C14" s="560" t="s">
        <v>662</v>
      </c>
      <c r="D14" s="561"/>
      <c r="E14" s="556" t="s">
        <v>661</v>
      </c>
      <c r="F14" s="557"/>
      <c r="G14" s="145" t="s">
        <v>660</v>
      </c>
      <c r="H14" s="145" t="s">
        <v>659</v>
      </c>
      <c r="I14" s="145" t="s">
        <v>658</v>
      </c>
      <c r="J14" s="144" t="s">
        <v>657</v>
      </c>
      <c r="K14" s="144" t="s">
        <v>656</v>
      </c>
      <c r="L14" s="144" t="s">
        <v>655</v>
      </c>
      <c r="M14" s="562" t="s">
        <v>654</v>
      </c>
      <c r="N14" s="563"/>
    </row>
    <row r="15" spans="1:14" s="143" customFormat="1" ht="20.25" customHeight="1">
      <c r="A15" s="147"/>
      <c r="B15" s="146"/>
      <c r="C15" s="560"/>
      <c r="D15" s="561"/>
      <c r="E15" s="556"/>
      <c r="F15" s="557"/>
      <c r="G15" s="145"/>
      <c r="H15" s="145"/>
      <c r="I15" s="145"/>
      <c r="J15" s="144"/>
      <c r="K15" s="144"/>
      <c r="L15" s="144"/>
      <c r="M15" s="144" t="s">
        <v>653</v>
      </c>
      <c r="N15" s="144" t="s">
        <v>652</v>
      </c>
    </row>
    <row r="16" spans="1:14" s="143" customFormat="1" ht="20.25" customHeight="1">
      <c r="A16" s="147"/>
      <c r="B16" s="146"/>
      <c r="C16" s="560"/>
      <c r="D16" s="561"/>
      <c r="E16" s="556"/>
      <c r="F16" s="557"/>
      <c r="G16" s="145"/>
      <c r="H16" s="145"/>
      <c r="I16" s="145"/>
      <c r="J16" s="144"/>
      <c r="K16" s="172"/>
      <c r="L16" s="172"/>
      <c r="M16" s="172"/>
      <c r="N16" s="173"/>
    </row>
    <row r="17" spans="1:14" ht="20.25" customHeight="1">
      <c r="A17" s="141"/>
      <c r="B17" s="140"/>
      <c r="C17" s="140"/>
      <c r="D17" s="139"/>
      <c r="E17" s="139"/>
      <c r="F17" s="139"/>
      <c r="G17" s="139"/>
      <c r="H17" s="139"/>
      <c r="I17" s="139"/>
      <c r="J17" s="142" t="s">
        <v>454</v>
      </c>
      <c r="K17" s="174">
        <v>0</v>
      </c>
      <c r="L17" s="174">
        <v>0</v>
      </c>
      <c r="M17" s="174">
        <v>0</v>
      </c>
      <c r="N17" s="175">
        <v>0</v>
      </c>
    </row>
    <row r="18" spans="1:14" ht="20.25" customHeight="1">
      <c r="A18" s="141"/>
      <c r="B18" s="140"/>
      <c r="C18" s="140"/>
      <c r="D18" s="139"/>
      <c r="E18" s="139"/>
      <c r="F18" s="139"/>
      <c r="G18" s="139"/>
      <c r="H18" s="139"/>
      <c r="I18" s="139"/>
      <c r="J18" s="138"/>
      <c r="K18" s="138"/>
      <c r="L18" s="138"/>
      <c r="M18" s="138"/>
      <c r="N18" s="137"/>
    </row>
    <row r="19" spans="1:14" ht="20.25" customHeight="1">
      <c r="A19" s="141"/>
      <c r="B19" s="140"/>
      <c r="C19" s="140"/>
      <c r="D19" s="139"/>
      <c r="E19" s="139"/>
      <c r="F19" s="139"/>
      <c r="G19" s="139"/>
      <c r="H19" s="139"/>
      <c r="I19" s="139"/>
      <c r="J19" s="138"/>
      <c r="K19" s="138"/>
      <c r="L19" s="138"/>
      <c r="M19" s="138"/>
      <c r="N19" s="137"/>
    </row>
    <row r="20" spans="1:14" ht="20.25" customHeight="1">
      <c r="A20" s="141"/>
      <c r="B20" s="140"/>
      <c r="C20" s="140"/>
      <c r="D20" s="139"/>
      <c r="E20" s="139"/>
      <c r="F20" s="139"/>
      <c r="G20" s="139"/>
      <c r="H20" s="139"/>
      <c r="I20" s="139"/>
      <c r="J20" s="138"/>
      <c r="K20" s="138"/>
      <c r="L20" s="138"/>
      <c r="M20" s="138"/>
      <c r="N20" s="137"/>
    </row>
    <row r="22" spans="1:14">
      <c r="A22" s="136" t="s">
        <v>295</v>
      </c>
      <c r="G22" s="136" t="s">
        <v>637</v>
      </c>
    </row>
    <row r="23" spans="1:14">
      <c r="A23" s="136" t="s">
        <v>291</v>
      </c>
      <c r="G23" s="136" t="s">
        <v>292</v>
      </c>
      <c r="I23" s="135"/>
      <c r="J23" s="135"/>
      <c r="K23" s="135"/>
      <c r="L23" s="135"/>
      <c r="M23" s="135"/>
      <c r="N23" s="135"/>
    </row>
    <row r="25" spans="1:14">
      <c r="A25" s="559"/>
      <c r="B25" s="559"/>
      <c r="C25" s="559"/>
      <c r="D25" s="559"/>
      <c r="G25" s="559"/>
      <c r="H25" s="559"/>
      <c r="I25" s="135"/>
      <c r="J25" s="135"/>
      <c r="K25" s="135"/>
      <c r="L25" s="135"/>
      <c r="M25" s="135"/>
      <c r="N25" s="135"/>
    </row>
    <row r="26" spans="1:14">
      <c r="A26" s="554"/>
      <c r="B26" s="554"/>
      <c r="C26" s="554"/>
      <c r="D26" s="554"/>
      <c r="G26" s="554" t="s">
        <v>293</v>
      </c>
      <c r="H26" s="554"/>
      <c r="I26" s="135"/>
      <c r="J26" s="135"/>
      <c r="K26" s="135"/>
      <c r="L26" s="135"/>
      <c r="M26" s="135"/>
      <c r="N26" s="135"/>
    </row>
  </sheetData>
  <mergeCells count="16">
    <mergeCell ref="J1:N4"/>
    <mergeCell ref="M7:N7"/>
    <mergeCell ref="A25:D25"/>
    <mergeCell ref="G25:H25"/>
    <mergeCell ref="C16:D16"/>
    <mergeCell ref="E16:F16"/>
    <mergeCell ref="M14:N14"/>
    <mergeCell ref="E14:F14"/>
    <mergeCell ref="C14:D14"/>
    <mergeCell ref="C15:D15"/>
    <mergeCell ref="A26:D26"/>
    <mergeCell ref="G26:H26"/>
    <mergeCell ref="A10:N10"/>
    <mergeCell ref="A9:N9"/>
    <mergeCell ref="A11:N11"/>
    <mergeCell ref="E15:F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zoomScale="115" zoomScaleNormal="115" workbookViewId="0">
      <pane ySplit="7" topLeftCell="A25" activePane="bottomLeft" state="frozen"/>
      <selection pane="bottomLeft" activeCell="A25" sqref="A25:C25"/>
    </sheetView>
  </sheetViews>
  <sheetFormatPr defaultRowHeight="15.75"/>
  <cols>
    <col min="1" max="1" width="9.28515625" style="28" customWidth="1"/>
    <col min="2" max="2" width="24.28515625" style="28" customWidth="1"/>
    <col min="3" max="3" width="56.85546875" style="28" customWidth="1"/>
    <col min="4" max="4" width="15.28515625" style="29" customWidth="1"/>
  </cols>
  <sheetData>
    <row r="1" spans="1:4" ht="20.25" customHeight="1">
      <c r="C1" s="426" t="s">
        <v>623</v>
      </c>
      <c r="D1" s="426"/>
    </row>
    <row r="2" spans="1:4" s="32" customFormat="1" ht="32.25" customHeight="1">
      <c r="A2" s="91"/>
      <c r="B2" s="91"/>
      <c r="C2" s="427" t="s">
        <v>266</v>
      </c>
      <c r="D2" s="427"/>
    </row>
    <row r="3" spans="1:4" s="32" customFormat="1" ht="32.25" customHeight="1">
      <c r="A3" s="91"/>
      <c r="B3" s="91"/>
      <c r="C3" s="93"/>
      <c r="D3" s="93"/>
    </row>
    <row r="4" spans="1:4" s="32" customFormat="1" ht="32.25" customHeight="1">
      <c r="A4" s="432" t="s">
        <v>32</v>
      </c>
      <c r="B4" s="432"/>
      <c r="C4" s="432"/>
      <c r="D4" s="432"/>
    </row>
    <row r="5" spans="1:4">
      <c r="D5" s="92" t="s">
        <v>93</v>
      </c>
    </row>
    <row r="6" spans="1:4" ht="36.75" customHeight="1">
      <c r="A6" s="428" t="s">
        <v>624</v>
      </c>
      <c r="B6" s="429"/>
      <c r="C6" s="430" t="s">
        <v>395</v>
      </c>
      <c r="D6" s="431" t="s">
        <v>530</v>
      </c>
    </row>
    <row r="7" spans="1:4" s="1" customFormat="1" ht="82.5" customHeight="1">
      <c r="A7" s="79" t="s">
        <v>625</v>
      </c>
      <c r="B7" s="79" t="s">
        <v>133</v>
      </c>
      <c r="C7" s="430"/>
      <c r="D7" s="431"/>
    </row>
    <row r="8" spans="1:4" ht="12.75">
      <c r="A8" s="95" t="s">
        <v>311</v>
      </c>
      <c r="B8" s="95" t="s">
        <v>312</v>
      </c>
      <c r="C8" s="95" t="s">
        <v>313</v>
      </c>
      <c r="D8" s="95" t="s">
        <v>314</v>
      </c>
    </row>
    <row r="9" spans="1:4" ht="31.5">
      <c r="A9" s="96" t="s">
        <v>268</v>
      </c>
      <c r="B9" s="96"/>
      <c r="C9" s="97" t="s">
        <v>267</v>
      </c>
      <c r="D9" s="304">
        <f>D10+D12+D14+D17+D15+D18+D13+D16</f>
        <v>1683.1280000000002</v>
      </c>
    </row>
    <row r="10" spans="1:4" ht="94.5">
      <c r="A10" s="14" t="s">
        <v>268</v>
      </c>
      <c r="B10" s="94" t="s">
        <v>176</v>
      </c>
      <c r="C10" s="33" t="s">
        <v>442</v>
      </c>
      <c r="D10" s="303">
        <v>0</v>
      </c>
    </row>
    <row r="11" spans="1:4" ht="93.75" customHeight="1">
      <c r="A11" s="14" t="s">
        <v>268</v>
      </c>
      <c r="B11" s="94" t="s">
        <v>630</v>
      </c>
      <c r="C11" s="30" t="s">
        <v>443</v>
      </c>
      <c r="D11" s="303">
        <v>0</v>
      </c>
    </row>
    <row r="12" spans="1:4" ht="78.75">
      <c r="A12" s="14" t="s">
        <v>268</v>
      </c>
      <c r="B12" s="94" t="s">
        <v>632</v>
      </c>
      <c r="C12" s="33" t="s">
        <v>444</v>
      </c>
      <c r="D12" s="303">
        <v>52.2</v>
      </c>
    </row>
    <row r="13" spans="1:4" ht="31.5">
      <c r="A13" s="14" t="s">
        <v>268</v>
      </c>
      <c r="B13" s="94" t="s">
        <v>269</v>
      </c>
      <c r="C13" s="33" t="s">
        <v>265</v>
      </c>
      <c r="D13" s="303">
        <v>0</v>
      </c>
    </row>
    <row r="14" spans="1:4" ht="31.5">
      <c r="A14" s="14" t="s">
        <v>268</v>
      </c>
      <c r="B14" s="94" t="s">
        <v>1</v>
      </c>
      <c r="C14" s="33" t="s">
        <v>448</v>
      </c>
      <c r="D14" s="303">
        <v>509.67500000000001</v>
      </c>
    </row>
    <row r="15" spans="1:4" ht="47.25">
      <c r="A15" s="14" t="s">
        <v>268</v>
      </c>
      <c r="B15" s="94" t="s">
        <v>73</v>
      </c>
      <c r="C15" s="33" t="s">
        <v>182</v>
      </c>
      <c r="D15" s="303">
        <v>52.052999999999997</v>
      </c>
    </row>
    <row r="16" spans="1:4" ht="47.25">
      <c r="A16" s="14" t="s">
        <v>268</v>
      </c>
      <c r="B16" s="94" t="s">
        <v>72</v>
      </c>
      <c r="C16" s="33" t="s">
        <v>183</v>
      </c>
      <c r="D16" s="303">
        <v>0</v>
      </c>
    </row>
    <row r="17" spans="1:4" ht="31.5">
      <c r="A17" s="14" t="s">
        <v>268</v>
      </c>
      <c r="B17" s="94" t="s">
        <v>75</v>
      </c>
      <c r="C17" s="33" t="s">
        <v>451</v>
      </c>
      <c r="D17" s="303">
        <v>1069.2</v>
      </c>
    </row>
    <row r="18" spans="1:4" ht="63">
      <c r="A18" s="14" t="s">
        <v>268</v>
      </c>
      <c r="B18" s="94" t="s">
        <v>65</v>
      </c>
      <c r="C18" s="33" t="s">
        <v>177</v>
      </c>
      <c r="D18" s="303">
        <v>0</v>
      </c>
    </row>
    <row r="19" spans="1:4" ht="47.25">
      <c r="A19" s="98" t="s">
        <v>473</v>
      </c>
      <c r="B19" s="96"/>
      <c r="C19" s="99" t="s">
        <v>629</v>
      </c>
      <c r="D19" s="304">
        <f>D22+D21+D20</f>
        <v>0</v>
      </c>
    </row>
    <row r="20" spans="1:4" ht="31.5">
      <c r="A20" s="98" t="s">
        <v>473</v>
      </c>
      <c r="B20" s="94" t="s">
        <v>184</v>
      </c>
      <c r="C20" s="33" t="s">
        <v>185</v>
      </c>
      <c r="D20" s="303">
        <v>0</v>
      </c>
    </row>
    <row r="21" spans="1:4" ht="31.5">
      <c r="A21" s="14" t="s">
        <v>473</v>
      </c>
      <c r="B21" s="94" t="s">
        <v>179</v>
      </c>
      <c r="C21" s="33" t="s">
        <v>263</v>
      </c>
      <c r="D21" s="303">
        <v>0</v>
      </c>
    </row>
    <row r="22" spans="1:4" ht="31.5">
      <c r="A22" s="14" t="s">
        <v>473</v>
      </c>
      <c r="B22" s="94" t="s">
        <v>178</v>
      </c>
      <c r="C22" s="33" t="s">
        <v>446</v>
      </c>
      <c r="D22" s="303">
        <v>0</v>
      </c>
    </row>
    <row r="23" spans="1:4" ht="31.5">
      <c r="A23" s="96" t="s">
        <v>471</v>
      </c>
      <c r="B23" s="96"/>
      <c r="C23" s="97" t="s">
        <v>626</v>
      </c>
      <c r="D23" s="305">
        <f>D24+D26+D27+D28+D25</f>
        <v>756.8159999999998</v>
      </c>
    </row>
    <row r="24" spans="1:4" ht="105.75" customHeight="1">
      <c r="A24" s="14" t="s">
        <v>471</v>
      </c>
      <c r="B24" s="94" t="s">
        <v>634</v>
      </c>
      <c r="C24" s="30" t="s">
        <v>439</v>
      </c>
      <c r="D24" s="303">
        <v>735.43499999999995</v>
      </c>
    </row>
    <row r="25" spans="1:4" ht="63.75" customHeight="1">
      <c r="A25" s="14" t="s">
        <v>471</v>
      </c>
      <c r="B25" s="94" t="s">
        <v>2</v>
      </c>
      <c r="C25" s="421" t="s">
        <v>3</v>
      </c>
      <c r="D25" s="303">
        <v>1E-3</v>
      </c>
    </row>
    <row r="26" spans="1:4" ht="60.75" customHeight="1">
      <c r="A26" s="14" t="s">
        <v>471</v>
      </c>
      <c r="B26" s="94" t="s">
        <v>635</v>
      </c>
      <c r="C26" s="33" t="s">
        <v>440</v>
      </c>
      <c r="D26" s="303">
        <v>0.98699999999999999</v>
      </c>
    </row>
    <row r="27" spans="1:4" ht="45.75" customHeight="1">
      <c r="A27" s="14" t="s">
        <v>471</v>
      </c>
      <c r="B27" s="94" t="s">
        <v>143</v>
      </c>
      <c r="C27" s="33" t="s">
        <v>146</v>
      </c>
      <c r="D27" s="303">
        <v>8.1839999999999993</v>
      </c>
    </row>
    <row r="28" spans="1:4" ht="49.5" customHeight="1">
      <c r="A28" s="14" t="s">
        <v>471</v>
      </c>
      <c r="B28" s="94" t="s">
        <v>144</v>
      </c>
      <c r="C28" s="33" t="s">
        <v>145</v>
      </c>
      <c r="D28" s="303">
        <v>12.209</v>
      </c>
    </row>
    <row r="29" spans="1:4" ht="23.25" customHeight="1">
      <c r="A29" s="14"/>
      <c r="B29" s="90"/>
      <c r="C29" s="100" t="s">
        <v>529</v>
      </c>
      <c r="D29" s="304">
        <f>D9+D19+D23</f>
        <v>2439.944</v>
      </c>
    </row>
  </sheetData>
  <mergeCells count="6">
    <mergeCell ref="C1:D1"/>
    <mergeCell ref="C2:D2"/>
    <mergeCell ref="A6:B6"/>
    <mergeCell ref="C6:C7"/>
    <mergeCell ref="D6:D7"/>
    <mergeCell ref="A4:D4"/>
  </mergeCells>
  <phoneticPr fontId="2" type="noConversion"/>
  <pageMargins left="0.70866141732283472" right="0.28000000000000003" top="0.55000000000000004" bottom="0.37" header="0.31496062992125984" footer="0.34"/>
  <pageSetup paperSize="9" scale="89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15"/>
  <sheetViews>
    <sheetView workbookViewId="0">
      <selection activeCell="C19" sqref="C19"/>
    </sheetView>
  </sheetViews>
  <sheetFormatPr defaultRowHeight="18.75"/>
  <cols>
    <col min="2" max="2" width="9.42578125" style="26" customWidth="1"/>
    <col min="3" max="3" width="62.85546875" style="26" customWidth="1"/>
    <col min="4" max="4" width="22.42578125" style="26" customWidth="1"/>
    <col min="5" max="5" width="18.28515625" style="26" customWidth="1"/>
    <col min="6" max="6" width="16" style="26" customWidth="1"/>
    <col min="7" max="7" width="9" style="15" customWidth="1"/>
  </cols>
  <sheetData>
    <row r="1" spans="2:6" ht="18" customHeight="1">
      <c r="C1" s="104"/>
      <c r="D1" s="533" t="s">
        <v>303</v>
      </c>
      <c r="E1" s="533"/>
      <c r="F1" s="533"/>
    </row>
    <row r="2" spans="2:6" ht="30" customHeight="1">
      <c r="C2" s="104"/>
      <c r="D2" s="533"/>
      <c r="E2" s="533"/>
      <c r="F2" s="533"/>
    </row>
    <row r="3" spans="2:6" ht="18" customHeight="1">
      <c r="B3" s="104"/>
      <c r="C3" s="104"/>
      <c r="D3" s="533"/>
      <c r="E3" s="533"/>
      <c r="F3" s="533"/>
    </row>
    <row r="4" spans="2:6" ht="29.25" customHeight="1">
      <c r="B4" s="104"/>
      <c r="C4" s="104"/>
      <c r="D4" s="533"/>
      <c r="E4" s="533"/>
      <c r="F4" s="533"/>
    </row>
    <row r="5" spans="2:6" ht="18" customHeight="1">
      <c r="B5" s="104"/>
      <c r="C5" s="104"/>
      <c r="D5" s="104"/>
      <c r="E5" s="104"/>
      <c r="F5" s="104"/>
    </row>
    <row r="6" spans="2:6" ht="23.25" customHeight="1">
      <c r="B6" s="104"/>
      <c r="C6" s="104"/>
      <c r="D6" s="104"/>
      <c r="E6" s="104"/>
      <c r="F6" s="104"/>
    </row>
    <row r="7" spans="2:6" ht="18" customHeight="1">
      <c r="B7" s="104"/>
      <c r="C7" s="104"/>
      <c r="D7" s="104"/>
      <c r="E7" s="104"/>
      <c r="F7" s="104"/>
    </row>
    <row r="8" spans="2:6" ht="18" customHeight="1">
      <c r="B8" s="104"/>
      <c r="C8" s="104"/>
      <c r="D8" s="104"/>
      <c r="E8" s="104"/>
      <c r="F8" s="104"/>
    </row>
    <row r="9" spans="2:6" ht="23.25" customHeight="1">
      <c r="B9" s="531" t="s">
        <v>28</v>
      </c>
      <c r="C9" s="532"/>
      <c r="D9" s="532"/>
      <c r="E9" s="532"/>
      <c r="F9" s="532"/>
    </row>
    <row r="10" spans="2:6" ht="34.5" customHeight="1">
      <c r="B10" s="532"/>
      <c r="C10" s="532"/>
      <c r="D10" s="532"/>
      <c r="E10" s="532"/>
      <c r="F10" s="532"/>
    </row>
    <row r="11" spans="2:6" ht="34.5" customHeight="1">
      <c r="B11" s="27"/>
      <c r="C11" s="27"/>
      <c r="D11" s="27"/>
      <c r="E11" s="27"/>
      <c r="F11" s="27"/>
    </row>
    <row r="12" spans="2:6" ht="19.5" thickBot="1">
      <c r="B12" s="16"/>
      <c r="C12" s="16"/>
      <c r="D12" s="16"/>
      <c r="E12" s="16"/>
      <c r="F12" s="17" t="s">
        <v>94</v>
      </c>
    </row>
    <row r="13" spans="2:6" ht="57" thickBot="1">
      <c r="B13" s="18" t="s">
        <v>203</v>
      </c>
      <c r="C13" s="19" t="s">
        <v>204</v>
      </c>
      <c r="D13" s="19" t="s">
        <v>458</v>
      </c>
      <c r="E13" s="19" t="s">
        <v>459</v>
      </c>
      <c r="F13" s="19" t="s">
        <v>460</v>
      </c>
    </row>
    <row r="14" spans="2:6" s="15" customFormat="1" ht="75.75" customHeight="1" thickBot="1">
      <c r="B14" s="18">
        <v>1</v>
      </c>
      <c r="C14" s="259" t="s">
        <v>205</v>
      </c>
      <c r="D14" s="170">
        <v>12</v>
      </c>
      <c r="E14" s="170">
        <v>0</v>
      </c>
      <c r="F14" s="163">
        <f>E14/D14*100</f>
        <v>0</v>
      </c>
    </row>
    <row r="15" spans="2:6" s="15" customFormat="1" ht="19.5" thickBot="1">
      <c r="B15" s="24"/>
      <c r="C15" s="25" t="s">
        <v>461</v>
      </c>
      <c r="D15" s="171">
        <f>SUM(D14:D14)</f>
        <v>12</v>
      </c>
      <c r="E15" s="171">
        <f>SUM(E14:E14)</f>
        <v>0</v>
      </c>
      <c r="F15" s="163">
        <f>E15/D15*100</f>
        <v>0</v>
      </c>
    </row>
  </sheetData>
  <mergeCells count="2">
    <mergeCell ref="D1:F4"/>
    <mergeCell ref="B9:F10"/>
  </mergeCells>
  <phoneticPr fontId="2" type="noConversion"/>
  <pageMargins left="0.70866141732283472" right="0.35" top="0.74803149606299213" bottom="0.74803149606299213" header="0.31496062992125984" footer="0.31496062992125984"/>
  <pageSetup paperSize="9" scale="6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opLeftCell="A15" workbookViewId="0">
      <selection activeCell="C23" sqref="C23"/>
    </sheetView>
  </sheetViews>
  <sheetFormatPr defaultRowHeight="12.75"/>
  <cols>
    <col min="1" max="1" width="46.28515625" customWidth="1"/>
    <col min="2" max="2" width="35.5703125" customWidth="1"/>
    <col min="3" max="4" width="15.7109375" customWidth="1"/>
    <col min="5" max="5" width="16.7109375" customWidth="1"/>
  </cols>
  <sheetData>
    <row r="1" spans="1:6" ht="12.75" customHeight="1">
      <c r="C1" s="567" t="s">
        <v>304</v>
      </c>
      <c r="D1" s="567"/>
      <c r="E1" s="567"/>
      <c r="F1" s="260"/>
    </row>
    <row r="2" spans="1:6" ht="12.75" customHeight="1">
      <c r="B2" s="260"/>
      <c r="C2" s="567"/>
      <c r="D2" s="567"/>
      <c r="E2" s="567"/>
      <c r="F2" s="260"/>
    </row>
    <row r="3" spans="1:6" ht="12.75" customHeight="1">
      <c r="B3" s="260"/>
      <c r="C3" s="567"/>
      <c r="D3" s="567"/>
      <c r="E3" s="567"/>
      <c r="F3" s="260"/>
    </row>
    <row r="4" spans="1:6" ht="12.75" customHeight="1">
      <c r="B4" s="260"/>
      <c r="C4" s="567"/>
      <c r="D4" s="567"/>
      <c r="E4" s="567"/>
      <c r="F4" s="260"/>
    </row>
    <row r="5" spans="1:6" ht="12.75" customHeight="1">
      <c r="B5" s="260"/>
      <c r="C5" s="567"/>
      <c r="D5" s="567"/>
      <c r="E5" s="567"/>
      <c r="F5" s="260"/>
    </row>
    <row r="6" spans="1:6" ht="12.75" customHeight="1">
      <c r="B6" s="260"/>
      <c r="C6" s="567"/>
      <c r="D6" s="567"/>
      <c r="E6" s="567"/>
      <c r="F6" s="260"/>
    </row>
    <row r="7" spans="1:6" ht="18" customHeight="1">
      <c r="B7" s="260"/>
      <c r="C7" s="567"/>
      <c r="D7" s="567"/>
      <c r="E7" s="567"/>
      <c r="F7" s="260"/>
    </row>
    <row r="8" spans="1:6" ht="1.5" customHeight="1">
      <c r="B8" s="260"/>
      <c r="C8" s="567"/>
      <c r="D8" s="567"/>
      <c r="E8" s="567"/>
      <c r="F8" s="260"/>
    </row>
    <row r="9" spans="1:6" ht="12.75" hidden="1" customHeight="1">
      <c r="B9" s="260"/>
      <c r="C9" s="567"/>
      <c r="D9" s="567"/>
      <c r="E9" s="567"/>
      <c r="F9" s="260"/>
    </row>
    <row r="10" spans="1:6" ht="15.75" hidden="1" customHeight="1">
      <c r="B10" s="261"/>
      <c r="C10" s="567"/>
      <c r="D10" s="567"/>
      <c r="E10" s="567"/>
      <c r="F10" s="261"/>
    </row>
    <row r="11" spans="1:6" ht="15.75" hidden="1" customHeight="1">
      <c r="B11" s="261"/>
      <c r="C11" s="567"/>
      <c r="D11" s="567"/>
      <c r="E11" s="567"/>
      <c r="F11" s="261"/>
    </row>
    <row r="12" spans="1:6" ht="15.75">
      <c r="B12" s="261"/>
      <c r="C12" s="261"/>
      <c r="D12" s="261"/>
      <c r="E12" s="261"/>
      <c r="F12" s="261"/>
    </row>
    <row r="13" spans="1:6" ht="15.75">
      <c r="B13" s="261"/>
      <c r="C13" s="261"/>
      <c r="D13" s="261"/>
      <c r="E13" s="261"/>
      <c r="F13" s="261"/>
    </row>
    <row r="14" spans="1:6" ht="15.75">
      <c r="B14" s="261"/>
      <c r="C14" s="261"/>
      <c r="D14" s="261"/>
      <c r="E14" s="261"/>
      <c r="F14" s="261"/>
    </row>
    <row r="15" spans="1:6" ht="15.75">
      <c r="A15" s="568" t="s">
        <v>206</v>
      </c>
      <c r="B15" s="569"/>
      <c r="C15" s="569"/>
      <c r="D15" s="569"/>
      <c r="E15" s="569"/>
      <c r="F15" s="261"/>
    </row>
    <row r="16" spans="1:6" ht="34.5" customHeight="1">
      <c r="A16" s="568" t="s">
        <v>29</v>
      </c>
      <c r="B16" s="569"/>
      <c r="C16" s="569"/>
      <c r="D16" s="569"/>
      <c r="E16" s="569"/>
      <c r="F16" s="261"/>
    </row>
    <row r="17" spans="1:6" ht="15.75">
      <c r="A17" s="31"/>
      <c r="B17" s="261"/>
      <c r="C17" s="261"/>
      <c r="D17" s="261"/>
      <c r="E17" s="261"/>
      <c r="F17" s="261"/>
    </row>
    <row r="18" spans="1:6" ht="15.75">
      <c r="A18" s="31"/>
      <c r="B18" s="261"/>
      <c r="C18" s="261"/>
      <c r="D18" s="261"/>
      <c r="E18" s="261"/>
      <c r="F18" s="261"/>
    </row>
    <row r="19" spans="1:6" ht="16.5" thickBot="1">
      <c r="A19" s="31"/>
      <c r="B19" s="31"/>
      <c r="C19" s="31"/>
      <c r="D19" s="31"/>
      <c r="E19" s="31"/>
    </row>
    <row r="20" spans="1:6" ht="48" thickBot="1">
      <c r="A20" s="262" t="s">
        <v>469</v>
      </c>
      <c r="B20" s="263" t="s">
        <v>456</v>
      </c>
      <c r="C20" s="263" t="s">
        <v>458</v>
      </c>
      <c r="D20" s="263" t="s">
        <v>216</v>
      </c>
      <c r="E20" s="263" t="s">
        <v>97</v>
      </c>
    </row>
    <row r="21" spans="1:6" ht="16.5" thickBot="1">
      <c r="A21" s="264">
        <v>1</v>
      </c>
      <c r="B21" s="265">
        <v>2</v>
      </c>
      <c r="C21" s="265">
        <v>3</v>
      </c>
      <c r="D21" s="265">
        <v>4</v>
      </c>
      <c r="E21" s="265">
        <v>5</v>
      </c>
    </row>
    <row r="22" spans="1:6" ht="16.5" thickBot="1">
      <c r="A22" s="564" t="s">
        <v>207</v>
      </c>
      <c r="B22" s="565"/>
      <c r="C22" s="565"/>
      <c r="D22" s="565"/>
      <c r="E22" s="566"/>
    </row>
    <row r="23" spans="1:6" ht="101.25" customHeight="1" thickBot="1">
      <c r="A23" s="266" t="s">
        <v>208</v>
      </c>
      <c r="B23" s="265" t="s">
        <v>209</v>
      </c>
      <c r="C23" s="267">
        <v>0</v>
      </c>
      <c r="D23" s="267">
        <v>0</v>
      </c>
      <c r="E23" s="267">
        <v>0</v>
      </c>
    </row>
    <row r="24" spans="1:6" ht="129.75" customHeight="1" thickBot="1">
      <c r="A24" s="266" t="s">
        <v>44</v>
      </c>
      <c r="B24" s="265" t="s">
        <v>210</v>
      </c>
      <c r="C24" s="267">
        <v>0</v>
      </c>
      <c r="D24" s="267">
        <v>0</v>
      </c>
      <c r="E24" s="267">
        <v>0</v>
      </c>
    </row>
    <row r="25" spans="1:6" ht="98.25" customHeight="1" thickBot="1">
      <c r="A25" s="266" t="s">
        <v>82</v>
      </c>
      <c r="B25" s="265" t="s">
        <v>211</v>
      </c>
      <c r="C25" s="267">
        <v>0</v>
      </c>
      <c r="D25" s="267">
        <v>0</v>
      </c>
      <c r="E25" s="267">
        <v>0</v>
      </c>
    </row>
    <row r="26" spans="1:6" ht="98.25" customHeight="1" thickBot="1">
      <c r="A26" s="266" t="s">
        <v>83</v>
      </c>
      <c r="B26" s="265" t="s">
        <v>212</v>
      </c>
      <c r="C26" s="267">
        <v>0</v>
      </c>
      <c r="D26" s="267">
        <v>0</v>
      </c>
      <c r="E26" s="267">
        <v>0</v>
      </c>
    </row>
    <row r="27" spans="1:6" ht="16.5" thickBot="1">
      <c r="A27" s="268" t="s">
        <v>213</v>
      </c>
      <c r="B27" s="269"/>
      <c r="C27" s="270">
        <f>SUM(C23:C26)</f>
        <v>0</v>
      </c>
      <c r="D27" s="270">
        <f>SUM(D23:D26)</f>
        <v>0</v>
      </c>
      <c r="E27" s="270">
        <f>SUM(E23:E26)</f>
        <v>0</v>
      </c>
    </row>
    <row r="28" spans="1:6" ht="16.5" thickBot="1">
      <c r="A28" s="268"/>
      <c r="B28" s="269"/>
      <c r="C28" s="269"/>
      <c r="D28" s="269"/>
      <c r="E28" s="269"/>
    </row>
    <row r="29" spans="1:6" ht="28.5" customHeight="1" thickBot="1">
      <c r="A29" s="564" t="s">
        <v>214</v>
      </c>
      <c r="B29" s="565"/>
      <c r="C29" s="565"/>
      <c r="D29" s="565"/>
      <c r="E29" s="566"/>
    </row>
    <row r="30" spans="1:6" ht="16.5" thickBot="1">
      <c r="A30" s="564"/>
      <c r="B30" s="565"/>
      <c r="C30" s="565"/>
      <c r="D30" s="565"/>
      <c r="E30" s="566"/>
    </row>
    <row r="31" spans="1:6" ht="131.25" customHeight="1" thickBot="1">
      <c r="A31" s="266" t="s">
        <v>109</v>
      </c>
      <c r="B31" s="298" t="s">
        <v>258</v>
      </c>
      <c r="C31" s="265">
        <v>0</v>
      </c>
      <c r="D31" s="271">
        <v>0</v>
      </c>
      <c r="E31" s="267">
        <v>0</v>
      </c>
    </row>
    <row r="32" spans="1:6" ht="18.75" customHeight="1" thickBot="1">
      <c r="A32" s="268" t="s">
        <v>215</v>
      </c>
      <c r="B32" s="269"/>
      <c r="C32" s="269">
        <f>C31</f>
        <v>0</v>
      </c>
      <c r="D32" s="270">
        <f>D31</f>
        <v>0</v>
      </c>
      <c r="E32" s="270">
        <v>0</v>
      </c>
    </row>
    <row r="33" spans="1:5" ht="15.75">
      <c r="A33" s="31"/>
      <c r="B33" s="31"/>
      <c r="C33" s="31"/>
      <c r="D33" s="31"/>
      <c r="E33" s="31"/>
    </row>
    <row r="34" spans="1:5" ht="15.75">
      <c r="A34" s="31"/>
      <c r="B34" s="31"/>
      <c r="C34" s="31"/>
      <c r="D34" s="31"/>
      <c r="E34" s="31"/>
    </row>
  </sheetData>
  <mergeCells count="6">
    <mergeCell ref="A30:E30"/>
    <mergeCell ref="C1:E11"/>
    <mergeCell ref="A15:E15"/>
    <mergeCell ref="A16:E16"/>
    <mergeCell ref="A22:E22"/>
    <mergeCell ref="A29:E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16"/>
    <pageSetUpPr fitToPage="1"/>
  </sheetPr>
  <dimension ref="A1:H17"/>
  <sheetViews>
    <sheetView tabSelected="1" workbookViewId="0">
      <selection activeCell="A25" sqref="A25"/>
    </sheetView>
  </sheetViews>
  <sheetFormatPr defaultRowHeight="15.75"/>
  <cols>
    <col min="1" max="1" width="43.5703125" style="273" customWidth="1"/>
    <col min="2" max="2" width="13.42578125" style="273" customWidth="1"/>
    <col min="3" max="4" width="13.5703125" style="274" customWidth="1"/>
    <col min="5" max="5" width="9.85546875" style="274" customWidth="1"/>
    <col min="6" max="6" width="14.5703125" style="274" customWidth="1"/>
    <col min="7" max="8" width="13" style="274" customWidth="1"/>
    <col min="9" max="16384" width="9.140625" style="274"/>
  </cols>
  <sheetData>
    <row r="1" spans="1:8" ht="15.75" customHeight="1">
      <c r="A1" s="272"/>
      <c r="E1" s="533" t="s">
        <v>181</v>
      </c>
      <c r="F1" s="533"/>
      <c r="G1" s="533"/>
      <c r="H1" s="533"/>
    </row>
    <row r="2" spans="1:8" ht="15.75" customHeight="1">
      <c r="E2" s="533"/>
      <c r="F2" s="533"/>
      <c r="G2" s="533"/>
      <c r="H2" s="533"/>
    </row>
    <row r="3" spans="1:8" ht="10.5" customHeight="1">
      <c r="E3" s="533"/>
      <c r="F3" s="533"/>
      <c r="G3" s="533"/>
      <c r="H3" s="533"/>
    </row>
    <row r="4" spans="1:8" ht="6" hidden="1" customHeight="1">
      <c r="E4" s="533"/>
      <c r="F4" s="533"/>
      <c r="G4" s="533"/>
      <c r="H4" s="533"/>
    </row>
    <row r="5" spans="1:8" ht="15.75" hidden="1" customHeight="1">
      <c r="E5" s="533"/>
      <c r="F5" s="533"/>
      <c r="G5" s="533"/>
      <c r="H5" s="533"/>
    </row>
    <row r="6" spans="1:8" ht="15.75" hidden="1" customHeight="1">
      <c r="E6" s="533"/>
      <c r="F6" s="533"/>
      <c r="G6" s="533"/>
      <c r="H6" s="533"/>
    </row>
    <row r="7" spans="1:8">
      <c r="E7" s="533"/>
      <c r="F7" s="533"/>
      <c r="G7" s="533"/>
      <c r="H7" s="533"/>
    </row>
    <row r="8" spans="1:8">
      <c r="E8" s="533"/>
      <c r="F8" s="533"/>
      <c r="G8" s="533"/>
      <c r="H8" s="533"/>
    </row>
    <row r="9" spans="1:8" ht="20.25" customHeight="1">
      <c r="E9" s="533"/>
      <c r="F9" s="533"/>
      <c r="G9" s="533"/>
      <c r="H9" s="533"/>
    </row>
    <row r="13" spans="1:8" ht="48" customHeight="1">
      <c r="A13" s="570" t="s">
        <v>30</v>
      </c>
      <c r="B13" s="570"/>
      <c r="C13" s="570"/>
      <c r="D13" s="570"/>
      <c r="E13" s="570"/>
      <c r="F13" s="570"/>
      <c r="G13" s="570"/>
      <c r="H13" s="570"/>
    </row>
    <row r="14" spans="1:8" ht="32.25" customHeight="1">
      <c r="A14" s="275"/>
      <c r="B14" s="275"/>
    </row>
    <row r="15" spans="1:8">
      <c r="D15" s="276"/>
      <c r="H15" s="276" t="s">
        <v>217</v>
      </c>
    </row>
    <row r="16" spans="1:8" ht="72.75" customHeight="1">
      <c r="A16" s="277" t="s">
        <v>469</v>
      </c>
      <c r="B16" s="277" t="s">
        <v>218</v>
      </c>
      <c r="C16" s="277" t="s">
        <v>219</v>
      </c>
      <c r="D16" s="277" t="s">
        <v>220</v>
      </c>
      <c r="E16" s="277" t="s">
        <v>221</v>
      </c>
      <c r="F16" s="278" t="s">
        <v>458</v>
      </c>
      <c r="G16" s="278" t="s">
        <v>216</v>
      </c>
      <c r="H16" s="278" t="s">
        <v>97</v>
      </c>
    </row>
    <row r="17" spans="1:8" ht="53.25" customHeight="1">
      <c r="A17" s="280"/>
      <c r="B17" s="281"/>
      <c r="C17" s="281"/>
      <c r="D17" s="281"/>
      <c r="E17" s="281"/>
      <c r="F17" s="279"/>
      <c r="G17" s="279"/>
      <c r="H17" s="279"/>
    </row>
  </sheetData>
  <mergeCells count="2">
    <mergeCell ref="E1:H9"/>
    <mergeCell ref="A13:H13"/>
  </mergeCells>
  <phoneticPr fontId="2" type="noConversion"/>
  <pageMargins left="1.02" right="0.74803149606299213" top="0.8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opLeftCell="A18" workbookViewId="0">
      <selection activeCell="C26" sqref="C26"/>
    </sheetView>
  </sheetViews>
  <sheetFormatPr defaultRowHeight="12.75"/>
  <cols>
    <col min="1" max="1" width="9.28515625" customWidth="1"/>
    <col min="2" max="2" width="24.28515625" customWidth="1"/>
    <col min="3" max="3" width="54.28515625" customWidth="1"/>
    <col min="4" max="4" width="15.28515625" customWidth="1"/>
    <col min="5" max="6" width="14.85546875" customWidth="1"/>
  </cols>
  <sheetData>
    <row r="1" spans="1:6" ht="36" customHeight="1">
      <c r="A1" s="432" t="s">
        <v>4</v>
      </c>
      <c r="B1" s="432"/>
      <c r="C1" s="432"/>
      <c r="D1" s="432"/>
      <c r="E1" s="432"/>
      <c r="F1" s="432"/>
    </row>
    <row r="2" spans="1:6" ht="15.75">
      <c r="A2" s="28"/>
      <c r="B2" s="28"/>
      <c r="C2" s="28"/>
      <c r="F2" s="92" t="s">
        <v>93</v>
      </c>
    </row>
    <row r="3" spans="1:6" ht="14.25" customHeight="1">
      <c r="A3" s="428" t="s">
        <v>624</v>
      </c>
      <c r="B3" s="429"/>
      <c r="C3" s="430" t="s">
        <v>395</v>
      </c>
      <c r="D3" s="433" t="s">
        <v>116</v>
      </c>
      <c r="E3" s="435" t="s">
        <v>117</v>
      </c>
      <c r="F3" s="436" t="s">
        <v>118</v>
      </c>
    </row>
    <row r="4" spans="1:6" ht="110.25">
      <c r="A4" s="79" t="s">
        <v>625</v>
      </c>
      <c r="B4" s="79" t="s">
        <v>133</v>
      </c>
      <c r="C4" s="430"/>
      <c r="D4" s="434"/>
      <c r="E4" s="435"/>
      <c r="F4" s="437"/>
    </row>
    <row r="5" spans="1:6">
      <c r="A5" s="95" t="s">
        <v>311</v>
      </c>
      <c r="B5" s="95" t="s">
        <v>312</v>
      </c>
      <c r="C5" s="95" t="s">
        <v>313</v>
      </c>
      <c r="D5" s="95" t="s">
        <v>314</v>
      </c>
      <c r="E5" s="95" t="s">
        <v>315</v>
      </c>
      <c r="F5" s="95" t="s">
        <v>316</v>
      </c>
    </row>
    <row r="6" spans="1:6" ht="47.25">
      <c r="A6" s="96" t="s">
        <v>472</v>
      </c>
      <c r="B6" s="96"/>
      <c r="C6" s="97" t="s">
        <v>628</v>
      </c>
      <c r="D6" s="306">
        <f>D7</f>
        <v>0</v>
      </c>
      <c r="E6" s="306">
        <f>E7</f>
        <v>0</v>
      </c>
      <c r="F6" s="166">
        <v>0</v>
      </c>
    </row>
    <row r="7" spans="1:6" ht="94.5">
      <c r="A7" s="14" t="s">
        <v>627</v>
      </c>
      <c r="B7" s="94" t="s">
        <v>630</v>
      </c>
      <c r="C7" s="30" t="s">
        <v>443</v>
      </c>
      <c r="D7" s="303">
        <v>0</v>
      </c>
      <c r="E7" s="303">
        <v>0</v>
      </c>
      <c r="F7" s="167">
        <v>0</v>
      </c>
    </row>
    <row r="8" spans="1:6" ht="31.5">
      <c r="A8" s="96" t="s">
        <v>268</v>
      </c>
      <c r="B8" s="96"/>
      <c r="C8" s="97" t="s">
        <v>267</v>
      </c>
      <c r="D8" s="304">
        <f>D9+D10+D14+D15+D18+D16+D19+D11+D12+D17</f>
        <v>4660.5570000000007</v>
      </c>
      <c r="E8" s="304">
        <f>E9+E10+E14+E15+E18+E16+E19+E11+E12+E17</f>
        <v>1683.1280000000002</v>
      </c>
      <c r="F8" s="167">
        <f>E8*100/D8</f>
        <v>36.114309941923246</v>
      </c>
    </row>
    <row r="9" spans="1:6" ht="94.5">
      <c r="A9" s="14" t="s">
        <v>268</v>
      </c>
      <c r="B9" s="94" t="s">
        <v>631</v>
      </c>
      <c r="C9" s="33" t="s">
        <v>442</v>
      </c>
      <c r="D9" s="303">
        <v>21</v>
      </c>
      <c r="E9" s="303">
        <v>0</v>
      </c>
      <c r="F9" s="167">
        <f>E9*100/D9</f>
        <v>0</v>
      </c>
    </row>
    <row r="10" spans="1:6" ht="78.75">
      <c r="A10" s="14" t="s">
        <v>268</v>
      </c>
      <c r="B10" s="94" t="s">
        <v>632</v>
      </c>
      <c r="C10" s="33" t="s">
        <v>444</v>
      </c>
      <c r="D10" s="303">
        <v>282.60000000000002</v>
      </c>
      <c r="E10" s="303">
        <v>52.2</v>
      </c>
      <c r="F10" s="167">
        <f t="shared" ref="F10:F16" si="0">E10*100/D10</f>
        <v>18.471337579617831</v>
      </c>
    </row>
    <row r="11" spans="1:6" ht="47.25">
      <c r="A11" s="14" t="s">
        <v>268</v>
      </c>
      <c r="B11" s="94" t="s">
        <v>270</v>
      </c>
      <c r="C11" s="33" t="s">
        <v>272</v>
      </c>
      <c r="D11" s="303">
        <v>0</v>
      </c>
      <c r="E11" s="303">
        <v>0</v>
      </c>
      <c r="F11" s="167">
        <v>0</v>
      </c>
    </row>
    <row r="12" spans="1:6" ht="47.25">
      <c r="A12" s="14" t="s">
        <v>268</v>
      </c>
      <c r="B12" s="94" t="s">
        <v>271</v>
      </c>
      <c r="C12" s="33" t="s">
        <v>273</v>
      </c>
      <c r="D12" s="303">
        <v>0</v>
      </c>
      <c r="E12" s="303">
        <v>0</v>
      </c>
      <c r="F12" s="167">
        <v>0</v>
      </c>
    </row>
    <row r="13" spans="1:6" ht="31.5">
      <c r="A13" s="14" t="s">
        <v>268</v>
      </c>
      <c r="B13" s="94" t="s">
        <v>269</v>
      </c>
      <c r="C13" s="33" t="s">
        <v>265</v>
      </c>
      <c r="D13" s="303">
        <v>0</v>
      </c>
      <c r="E13" s="303">
        <v>0</v>
      </c>
      <c r="F13" s="167">
        <v>0</v>
      </c>
    </row>
    <row r="14" spans="1:6" ht="31.5">
      <c r="A14" s="14" t="s">
        <v>268</v>
      </c>
      <c r="B14" s="94" t="s">
        <v>1</v>
      </c>
      <c r="C14" s="33" t="s">
        <v>448</v>
      </c>
      <c r="D14" s="303">
        <v>1019.37</v>
      </c>
      <c r="E14" s="303">
        <v>509.67500000000001</v>
      </c>
      <c r="F14" s="167">
        <f t="shared" si="0"/>
        <v>49.999019001932567</v>
      </c>
    </row>
    <row r="15" spans="1:6" ht="47.25">
      <c r="A15" s="14" t="s">
        <v>268</v>
      </c>
      <c r="B15" s="94" t="s">
        <v>72</v>
      </c>
      <c r="C15" s="33" t="s">
        <v>449</v>
      </c>
      <c r="D15" s="303">
        <v>0.78700000000000003</v>
      </c>
      <c r="E15" s="303">
        <v>0</v>
      </c>
      <c r="F15" s="167">
        <f t="shared" si="0"/>
        <v>0</v>
      </c>
    </row>
    <row r="16" spans="1:6" ht="43.5" customHeight="1">
      <c r="A16" s="14" t="s">
        <v>268</v>
      </c>
      <c r="B16" s="94" t="s">
        <v>73</v>
      </c>
      <c r="C16" s="33" t="s">
        <v>525</v>
      </c>
      <c r="D16" s="303">
        <v>127.8</v>
      </c>
      <c r="E16" s="303">
        <v>52.052999999999997</v>
      </c>
      <c r="F16" s="167">
        <f t="shared" si="0"/>
        <v>40.730046948356801</v>
      </c>
    </row>
    <row r="17" spans="1:6" ht="49.5" customHeight="1">
      <c r="A17" s="14" t="s">
        <v>268</v>
      </c>
      <c r="B17" s="94" t="s">
        <v>74</v>
      </c>
      <c r="C17" s="33" t="s">
        <v>161</v>
      </c>
      <c r="D17" s="303">
        <v>643.20000000000005</v>
      </c>
      <c r="E17" s="303">
        <v>0</v>
      </c>
      <c r="F17" s="167">
        <v>0</v>
      </c>
    </row>
    <row r="18" spans="1:6" ht="31.5">
      <c r="A18" s="14" t="s">
        <v>268</v>
      </c>
      <c r="B18" s="94" t="s">
        <v>75</v>
      </c>
      <c r="C18" s="33" t="s">
        <v>451</v>
      </c>
      <c r="D18" s="303">
        <v>2565.8000000000002</v>
      </c>
      <c r="E18" s="303">
        <v>1069.2</v>
      </c>
      <c r="F18" s="167">
        <f>E18*100/D18</f>
        <v>41.671213656559353</v>
      </c>
    </row>
    <row r="19" spans="1:6" ht="63">
      <c r="A19" s="14" t="s">
        <v>268</v>
      </c>
      <c r="B19" s="94" t="s">
        <v>65</v>
      </c>
      <c r="C19" s="33" t="s">
        <v>177</v>
      </c>
      <c r="D19" s="303">
        <v>0</v>
      </c>
      <c r="E19" s="303">
        <v>0</v>
      </c>
      <c r="F19" s="167">
        <v>0</v>
      </c>
    </row>
    <row r="20" spans="1:6" ht="47.25">
      <c r="A20" s="98" t="s">
        <v>473</v>
      </c>
      <c r="B20" s="96"/>
      <c r="C20" s="99" t="s">
        <v>629</v>
      </c>
      <c r="D20" s="304">
        <f>D21+D23+D22</f>
        <v>0</v>
      </c>
      <c r="E20" s="304">
        <f>E21+E23+E22</f>
        <v>0</v>
      </c>
      <c r="F20" s="167">
        <v>0</v>
      </c>
    </row>
    <row r="21" spans="1:6" ht="31.5">
      <c r="A21" s="14" t="s">
        <v>473</v>
      </c>
      <c r="B21" s="94" t="s">
        <v>633</v>
      </c>
      <c r="C21" s="33" t="s">
        <v>445</v>
      </c>
      <c r="D21" s="303">
        <v>0</v>
      </c>
      <c r="E21" s="303">
        <v>0</v>
      </c>
      <c r="F21" s="167">
        <v>0</v>
      </c>
    </row>
    <row r="22" spans="1:6" ht="31.5">
      <c r="A22" s="14" t="s">
        <v>473</v>
      </c>
      <c r="B22" s="94" t="s">
        <v>179</v>
      </c>
      <c r="C22" s="33" t="s">
        <v>274</v>
      </c>
      <c r="D22" s="303">
        <v>0</v>
      </c>
      <c r="E22" s="303">
        <v>0</v>
      </c>
      <c r="F22" s="167">
        <v>0</v>
      </c>
    </row>
    <row r="23" spans="1:6" ht="31.5">
      <c r="A23" s="14" t="s">
        <v>473</v>
      </c>
      <c r="B23" s="94" t="s">
        <v>178</v>
      </c>
      <c r="C23" s="33" t="s">
        <v>446</v>
      </c>
      <c r="D23" s="303">
        <v>0</v>
      </c>
      <c r="E23" s="303">
        <v>0</v>
      </c>
      <c r="F23" s="167">
        <v>0</v>
      </c>
    </row>
    <row r="24" spans="1:6" ht="31.5">
      <c r="A24" s="96" t="s">
        <v>471</v>
      </c>
      <c r="B24" s="96"/>
      <c r="C24" s="97" t="s">
        <v>626</v>
      </c>
      <c r="D24" s="305">
        <f>D25+D27+D28+D29+D26</f>
        <v>1008</v>
      </c>
      <c r="E24" s="305">
        <f>E25+E27+E28+E29+E26</f>
        <v>756.8159999999998</v>
      </c>
      <c r="F24" s="167">
        <f>E24*100/D24</f>
        <v>75.080952380952354</v>
      </c>
    </row>
    <row r="25" spans="1:6" ht="94.5">
      <c r="A25" s="14" t="s">
        <v>471</v>
      </c>
      <c r="B25" s="94" t="s">
        <v>634</v>
      </c>
      <c r="C25" s="30" t="s">
        <v>439</v>
      </c>
      <c r="D25" s="303">
        <v>950</v>
      </c>
      <c r="E25" s="303">
        <v>735.43499999999995</v>
      </c>
      <c r="F25" s="167">
        <f>E25*100/D25</f>
        <v>77.414210526315784</v>
      </c>
    </row>
    <row r="26" spans="1:6" ht="63">
      <c r="A26" s="14" t="s">
        <v>471</v>
      </c>
      <c r="B26" s="94" t="s">
        <v>2</v>
      </c>
      <c r="C26" s="421" t="s">
        <v>3</v>
      </c>
      <c r="D26" s="303">
        <v>0</v>
      </c>
      <c r="E26" s="303">
        <v>1E-3</v>
      </c>
      <c r="F26" s="167" t="e">
        <f>E26*100/D26</f>
        <v>#DIV/0!</v>
      </c>
    </row>
    <row r="27" spans="1:6" ht="63">
      <c r="A27" s="14" t="s">
        <v>471</v>
      </c>
      <c r="B27" s="94" t="s">
        <v>635</v>
      </c>
      <c r="C27" s="33" t="s">
        <v>440</v>
      </c>
      <c r="D27" s="303">
        <v>4</v>
      </c>
      <c r="E27" s="303">
        <v>0.98699999999999999</v>
      </c>
      <c r="F27" s="167">
        <f>E27*100/D27</f>
        <v>24.675000000000001</v>
      </c>
    </row>
    <row r="28" spans="1:6" ht="47.25">
      <c r="A28" s="14" t="s">
        <v>471</v>
      </c>
      <c r="B28" s="94" t="s">
        <v>143</v>
      </c>
      <c r="C28" s="33" t="s">
        <v>147</v>
      </c>
      <c r="D28" s="303">
        <v>0</v>
      </c>
      <c r="E28" s="303">
        <v>8.1839999999999993</v>
      </c>
      <c r="F28" s="167">
        <v>0</v>
      </c>
    </row>
    <row r="29" spans="1:6" ht="47.25">
      <c r="A29" s="14" t="s">
        <v>471</v>
      </c>
      <c r="B29" s="94" t="s">
        <v>144</v>
      </c>
      <c r="C29" s="33" t="s">
        <v>145</v>
      </c>
      <c r="D29" s="303">
        <v>54</v>
      </c>
      <c r="E29" s="303">
        <v>12.209</v>
      </c>
      <c r="F29" s="167">
        <f>E29*100/D29</f>
        <v>22.609259259259257</v>
      </c>
    </row>
    <row r="30" spans="1:6" ht="15.75">
      <c r="A30" s="14"/>
      <c r="B30" s="90"/>
      <c r="C30" s="100" t="s">
        <v>529</v>
      </c>
      <c r="D30" s="304">
        <f>D6+D8+D20+D24</f>
        <v>5668.5570000000007</v>
      </c>
      <c r="E30" s="304">
        <f>E6+E8+E20+E24</f>
        <v>2439.944</v>
      </c>
      <c r="F30" s="168">
        <f>E30*100/D30</f>
        <v>43.043476496752163</v>
      </c>
    </row>
  </sheetData>
  <mergeCells count="6">
    <mergeCell ref="A1:F1"/>
    <mergeCell ref="A3:B3"/>
    <mergeCell ref="C3:C4"/>
    <mergeCell ref="D3:D4"/>
    <mergeCell ref="E3:E4"/>
    <mergeCell ref="F3:F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5"/>
  <sheetViews>
    <sheetView zoomScale="85" zoomScaleNormal="85" workbookViewId="0">
      <pane ySplit="7" topLeftCell="A32" activePane="bottomLeft" state="frozen"/>
      <selection pane="bottomLeft" activeCell="C6" sqref="C6:C7"/>
    </sheetView>
  </sheetViews>
  <sheetFormatPr defaultRowHeight="15.75"/>
  <cols>
    <col min="1" max="1" width="29.28515625" style="184" customWidth="1"/>
    <col min="2" max="2" width="54.28515625" style="184" customWidth="1"/>
    <col min="3" max="4" width="13.85546875" style="184" customWidth="1"/>
    <col min="5" max="5" width="9.140625" style="184"/>
    <col min="6" max="6" width="15" style="184" customWidth="1"/>
    <col min="7" max="7" width="14.85546875" style="184" customWidth="1"/>
    <col min="8" max="8" width="15.28515625" style="198" customWidth="1"/>
    <col min="9" max="10" width="10.140625" style="197" customWidth="1"/>
    <col min="11" max="16384" width="9.140625" style="106"/>
  </cols>
  <sheetData>
    <row r="1" spans="1:11" ht="20.25" customHeight="1">
      <c r="B1" s="134"/>
      <c r="C1" s="134"/>
      <c r="D1" s="134"/>
      <c r="E1" s="134"/>
      <c r="F1" s="440"/>
      <c r="G1" s="440"/>
      <c r="H1" s="440"/>
      <c r="I1" s="440"/>
      <c r="J1" s="440"/>
    </row>
    <row r="2" spans="1:11" s="115" customFormat="1" ht="33.75" customHeight="1">
      <c r="A2" s="218"/>
      <c r="B2" s="219"/>
      <c r="C2" s="219"/>
      <c r="D2" s="219"/>
      <c r="E2" s="219"/>
      <c r="F2" s="438"/>
      <c r="G2" s="438"/>
      <c r="H2" s="438"/>
      <c r="I2" s="438"/>
      <c r="J2" s="438"/>
      <c r="K2" s="438"/>
    </row>
    <row r="3" spans="1:11" s="115" customFormat="1" ht="32.25" customHeight="1">
      <c r="A3" s="218"/>
      <c r="B3" s="217"/>
      <c r="C3" s="217"/>
      <c r="D3" s="217"/>
      <c r="E3" s="217"/>
      <c r="F3" s="217"/>
      <c r="G3" s="217"/>
      <c r="H3" s="217"/>
      <c r="I3" s="216"/>
      <c r="J3" s="216"/>
    </row>
    <row r="4" spans="1:11" s="115" customFormat="1" ht="32.25" customHeight="1">
      <c r="A4" s="439" t="s">
        <v>5</v>
      </c>
      <c r="B4" s="439"/>
      <c r="C4" s="439"/>
      <c r="D4" s="439"/>
      <c r="E4" s="439"/>
      <c r="F4" s="439"/>
      <c r="G4" s="439"/>
      <c r="H4" s="439"/>
      <c r="I4" s="439"/>
      <c r="J4" s="439"/>
    </row>
    <row r="5" spans="1:11">
      <c r="H5" s="185" t="s">
        <v>94</v>
      </c>
    </row>
    <row r="6" spans="1:11" ht="36.75" customHeight="1">
      <c r="A6" s="436" t="s">
        <v>624</v>
      </c>
      <c r="B6" s="441" t="s">
        <v>395</v>
      </c>
      <c r="C6" s="433" t="s">
        <v>37</v>
      </c>
      <c r="D6" s="433" t="s">
        <v>38</v>
      </c>
      <c r="E6" s="433" t="s">
        <v>97</v>
      </c>
      <c r="F6" s="441" t="s">
        <v>39</v>
      </c>
      <c r="G6" s="441"/>
      <c r="H6" s="435" t="s">
        <v>6</v>
      </c>
      <c r="I6" s="436" t="s">
        <v>131</v>
      </c>
      <c r="J6" s="436" t="s">
        <v>130</v>
      </c>
    </row>
    <row r="7" spans="1:11" s="215" customFormat="1" ht="82.5" customHeight="1">
      <c r="A7" s="437"/>
      <c r="B7" s="441"/>
      <c r="C7" s="434"/>
      <c r="D7" s="434"/>
      <c r="E7" s="434"/>
      <c r="F7" s="196" t="s">
        <v>129</v>
      </c>
      <c r="G7" s="196" t="s">
        <v>128</v>
      </c>
      <c r="H7" s="435"/>
      <c r="I7" s="437"/>
      <c r="J7" s="437"/>
    </row>
    <row r="8" spans="1:11" ht="12.75">
      <c r="A8" s="186" t="s">
        <v>311</v>
      </c>
      <c r="B8" s="186" t="s">
        <v>312</v>
      </c>
      <c r="C8" s="186" t="s">
        <v>313</v>
      </c>
      <c r="D8" s="186" t="s">
        <v>314</v>
      </c>
      <c r="E8" s="186" t="s">
        <v>315</v>
      </c>
      <c r="F8" s="186" t="s">
        <v>316</v>
      </c>
      <c r="G8" s="186" t="s">
        <v>317</v>
      </c>
      <c r="H8" s="186" t="s">
        <v>318</v>
      </c>
      <c r="I8" s="214">
        <v>9</v>
      </c>
      <c r="J8" s="214">
        <v>10</v>
      </c>
    </row>
    <row r="9" spans="1:11" ht="48" customHeight="1">
      <c r="A9" s="211"/>
      <c r="B9" s="210" t="s">
        <v>628</v>
      </c>
      <c r="C9" s="307">
        <f>C10</f>
        <v>0</v>
      </c>
      <c r="D9" s="213">
        <f>D10</f>
        <v>0</v>
      </c>
      <c r="E9" s="206">
        <v>0</v>
      </c>
      <c r="F9" s="213">
        <f>F10</f>
        <v>0</v>
      </c>
      <c r="G9" s="213">
        <f>G10</f>
        <v>0</v>
      </c>
      <c r="H9" s="213">
        <f>H10</f>
        <v>0</v>
      </c>
      <c r="I9" s="204">
        <v>0</v>
      </c>
      <c r="J9" s="203">
        <v>0</v>
      </c>
    </row>
    <row r="10" spans="1:11" ht="94.5">
      <c r="A10" s="208" t="s">
        <v>127</v>
      </c>
      <c r="B10" s="209" t="s">
        <v>443</v>
      </c>
      <c r="C10" s="308">
        <v>0</v>
      </c>
      <c r="D10" s="207">
        <v>0</v>
      </c>
      <c r="E10" s="206">
        <v>0</v>
      </c>
      <c r="F10" s="206">
        <v>0</v>
      </c>
      <c r="G10" s="206">
        <v>0</v>
      </c>
      <c r="H10" s="207">
        <v>0</v>
      </c>
      <c r="I10" s="206">
        <v>0</v>
      </c>
      <c r="J10" s="205">
        <v>0</v>
      </c>
    </row>
    <row r="11" spans="1:11" ht="31.5">
      <c r="A11" s="211"/>
      <c r="B11" s="210" t="s">
        <v>267</v>
      </c>
      <c r="C11" s="309">
        <f>C12+C13+C16+C17+C18+C19+C21+C22+C23+C14+C15+C20</f>
        <v>3536.7870000000003</v>
      </c>
      <c r="D11" s="309">
        <f>D12+D13+D16+D17+D18+D19+D21+D22+D23+D14+D15+D20</f>
        <v>3391.6179999999999</v>
      </c>
      <c r="E11" s="206">
        <f>D11*100/C11</f>
        <v>95.895455394967229</v>
      </c>
      <c r="F11" s="309">
        <f>F12+F13+F16+F17+F18+F19+F21+F22+F23+F14+F15</f>
        <v>3571.7299999999996</v>
      </c>
      <c r="G11" s="309">
        <f>G12+G13+G16+G17+G18+G19+G21+G22+G23+G14+G15+G20</f>
        <v>4660.5569999999998</v>
      </c>
      <c r="H11" s="309">
        <f>H12+H13+H16+H17+H18+H19+H21+H22+H23</f>
        <v>1683.1280000000002</v>
      </c>
      <c r="I11" s="204">
        <f>H11*100/F11</f>
        <v>47.123606767588825</v>
      </c>
      <c r="J11" s="203">
        <f>H11*100/G11</f>
        <v>36.114309941923253</v>
      </c>
    </row>
    <row r="12" spans="1:11" ht="94.5">
      <c r="A12" s="208" t="s">
        <v>275</v>
      </c>
      <c r="B12" s="122" t="s">
        <v>442</v>
      </c>
      <c r="C12" s="308">
        <v>21</v>
      </c>
      <c r="D12" s="310">
        <v>4.5309999999999997</v>
      </c>
      <c r="E12" s="206">
        <f>D12*100/C12</f>
        <v>21.576190476190476</v>
      </c>
      <c r="F12" s="308">
        <v>21</v>
      </c>
      <c r="G12" s="308">
        <v>21</v>
      </c>
      <c r="H12" s="315">
        <v>0</v>
      </c>
      <c r="I12" s="206">
        <f>H12*100/F12</f>
        <v>0</v>
      </c>
      <c r="J12" s="205">
        <f>H12*100/G12</f>
        <v>0</v>
      </c>
    </row>
    <row r="13" spans="1:11" ht="78.75">
      <c r="A13" s="208" t="s">
        <v>276</v>
      </c>
      <c r="B13" s="122" t="s">
        <v>444</v>
      </c>
      <c r="C13" s="308">
        <v>282.60000000000002</v>
      </c>
      <c r="D13" s="310">
        <v>153.9</v>
      </c>
      <c r="E13" s="206">
        <f>D13*100/C13</f>
        <v>54.458598726114644</v>
      </c>
      <c r="F13" s="308">
        <v>282.60000000000002</v>
      </c>
      <c r="G13" s="308">
        <v>282.60000000000002</v>
      </c>
      <c r="H13" s="315">
        <v>52.2</v>
      </c>
      <c r="I13" s="206">
        <f>H13*100/F13</f>
        <v>18.471337579617831</v>
      </c>
      <c r="J13" s="205">
        <f>H13*100/G13</f>
        <v>18.471337579617831</v>
      </c>
    </row>
    <row r="14" spans="1:11" ht="31.5">
      <c r="A14" s="208" t="s">
        <v>282</v>
      </c>
      <c r="B14" s="122" t="s">
        <v>284</v>
      </c>
      <c r="C14" s="308">
        <v>0</v>
      </c>
      <c r="D14" s="310">
        <v>0</v>
      </c>
      <c r="E14" s="206">
        <v>0</v>
      </c>
      <c r="F14" s="308">
        <v>0</v>
      </c>
      <c r="G14" s="308">
        <v>0</v>
      </c>
      <c r="H14" s="315">
        <v>0</v>
      </c>
      <c r="I14" s="206">
        <v>0</v>
      </c>
      <c r="J14" s="205">
        <v>0</v>
      </c>
    </row>
    <row r="15" spans="1:11" ht="47.25">
      <c r="A15" s="208" t="s">
        <v>283</v>
      </c>
      <c r="B15" s="122" t="s">
        <v>285</v>
      </c>
      <c r="C15" s="308">
        <v>0</v>
      </c>
      <c r="D15" s="310">
        <v>0</v>
      </c>
      <c r="E15" s="206">
        <v>0</v>
      </c>
      <c r="F15" s="308">
        <v>0</v>
      </c>
      <c r="G15" s="308">
        <v>0</v>
      </c>
      <c r="H15" s="315">
        <v>0</v>
      </c>
      <c r="I15" s="206">
        <v>0</v>
      </c>
      <c r="J15" s="205">
        <v>0</v>
      </c>
    </row>
    <row r="16" spans="1:11" ht="31.5">
      <c r="A16" s="208" t="s">
        <v>277</v>
      </c>
      <c r="B16" s="122" t="s">
        <v>447</v>
      </c>
      <c r="C16" s="308">
        <v>0</v>
      </c>
      <c r="D16" s="310">
        <v>0</v>
      </c>
      <c r="E16" s="206">
        <v>0</v>
      </c>
      <c r="F16" s="308">
        <v>0</v>
      </c>
      <c r="G16" s="308">
        <v>0</v>
      </c>
      <c r="H16" s="315">
        <v>0</v>
      </c>
      <c r="I16" s="206">
        <v>0</v>
      </c>
      <c r="J16" s="205">
        <v>0</v>
      </c>
    </row>
    <row r="17" spans="1:10" ht="31.5">
      <c r="A17" s="208" t="s">
        <v>66</v>
      </c>
      <c r="B17" s="122" t="s">
        <v>448</v>
      </c>
      <c r="C17" s="308">
        <v>1443.82</v>
      </c>
      <c r="D17" s="310">
        <v>1443.82</v>
      </c>
      <c r="E17" s="206">
        <f>D17*100/C17</f>
        <v>100</v>
      </c>
      <c r="F17" s="308">
        <v>1019.3</v>
      </c>
      <c r="G17" s="308">
        <v>1019.37</v>
      </c>
      <c r="H17" s="315">
        <v>509.67500000000001</v>
      </c>
      <c r="I17" s="206">
        <f>H17*100/F17</f>
        <v>50.002452663592663</v>
      </c>
      <c r="J17" s="205">
        <f>H17*100/G17</f>
        <v>49.999019001932567</v>
      </c>
    </row>
    <row r="18" spans="1:10" ht="47.25">
      <c r="A18" s="208" t="s">
        <v>67</v>
      </c>
      <c r="B18" s="122" t="s">
        <v>449</v>
      </c>
      <c r="C18" s="308">
        <v>0.78700000000000003</v>
      </c>
      <c r="D18" s="310">
        <v>0.78700000000000003</v>
      </c>
      <c r="E18" s="206">
        <f>D18*100/C18</f>
        <v>100</v>
      </c>
      <c r="F18" s="308">
        <v>0.8</v>
      </c>
      <c r="G18" s="308">
        <v>0.78700000000000003</v>
      </c>
      <c r="H18" s="315">
        <v>0</v>
      </c>
      <c r="I18" s="206">
        <v>0</v>
      </c>
      <c r="J18" s="205">
        <v>0</v>
      </c>
    </row>
    <row r="19" spans="1:10" ht="47.25">
      <c r="A19" s="208" t="s">
        <v>68</v>
      </c>
      <c r="B19" s="122" t="s">
        <v>450</v>
      </c>
      <c r="C19" s="308">
        <v>110.1</v>
      </c>
      <c r="D19" s="310">
        <v>110.1</v>
      </c>
      <c r="E19" s="206">
        <f>D19*100/C19</f>
        <v>100</v>
      </c>
      <c r="F19" s="308">
        <v>109.6</v>
      </c>
      <c r="G19" s="308">
        <v>127.8</v>
      </c>
      <c r="H19" s="315">
        <v>52.052999999999997</v>
      </c>
      <c r="I19" s="206">
        <f>H19*100/F19</f>
        <v>47.493613138686129</v>
      </c>
      <c r="J19" s="205">
        <f>H19*100/G19</f>
        <v>40.730046948356801</v>
      </c>
    </row>
    <row r="20" spans="1:10">
      <c r="A20" s="208" t="s">
        <v>69</v>
      </c>
      <c r="B20" s="122" t="s">
        <v>286</v>
      </c>
      <c r="C20" s="308">
        <v>0</v>
      </c>
      <c r="D20" s="310">
        <v>0</v>
      </c>
      <c r="E20" s="206">
        <v>0</v>
      </c>
      <c r="F20" s="308">
        <v>0</v>
      </c>
      <c r="G20" s="308">
        <v>643.20000000000005</v>
      </c>
      <c r="H20" s="315">
        <v>0</v>
      </c>
      <c r="I20" s="206">
        <v>0</v>
      </c>
      <c r="J20" s="205">
        <v>0</v>
      </c>
    </row>
    <row r="21" spans="1:10" ht="31.5">
      <c r="A21" s="208" t="s">
        <v>70</v>
      </c>
      <c r="B21" s="122" t="s">
        <v>451</v>
      </c>
      <c r="C21" s="308">
        <v>1678.48</v>
      </c>
      <c r="D21" s="310">
        <v>1678.48</v>
      </c>
      <c r="E21" s="206">
        <f>D21*100/C21</f>
        <v>100</v>
      </c>
      <c r="F21" s="308">
        <v>2138.4299999999998</v>
      </c>
      <c r="G21" s="308">
        <v>2565.8000000000002</v>
      </c>
      <c r="H21" s="315">
        <v>1069.2</v>
      </c>
      <c r="I21" s="206">
        <f>H21*100/F21</f>
        <v>49.999298550805968</v>
      </c>
      <c r="J21" s="205">
        <f>H21*100/G21</f>
        <v>41.671213656559353</v>
      </c>
    </row>
    <row r="22" spans="1:10" ht="31.5">
      <c r="A22" s="208" t="s">
        <v>278</v>
      </c>
      <c r="B22" s="122" t="s">
        <v>452</v>
      </c>
      <c r="C22" s="308">
        <v>0</v>
      </c>
      <c r="D22" s="310">
        <v>0</v>
      </c>
      <c r="E22" s="206"/>
      <c r="F22" s="308">
        <v>0</v>
      </c>
      <c r="G22" s="308">
        <v>0</v>
      </c>
      <c r="H22" s="315">
        <v>0</v>
      </c>
      <c r="I22" s="206">
        <v>0</v>
      </c>
      <c r="J22" s="205">
        <v>0</v>
      </c>
    </row>
    <row r="23" spans="1:10" ht="47.25">
      <c r="A23" s="208" t="s">
        <v>71</v>
      </c>
      <c r="B23" s="122" t="s">
        <v>453</v>
      </c>
      <c r="C23" s="308">
        <v>0</v>
      </c>
      <c r="D23" s="310">
        <v>0</v>
      </c>
      <c r="E23" s="206">
        <v>0</v>
      </c>
      <c r="F23" s="308">
        <v>0</v>
      </c>
      <c r="G23" s="308">
        <v>0</v>
      </c>
      <c r="H23" s="315">
        <v>0</v>
      </c>
      <c r="I23" s="206">
        <v>0</v>
      </c>
      <c r="J23" s="205">
        <v>0</v>
      </c>
    </row>
    <row r="24" spans="1:10" ht="47.25">
      <c r="A24" s="211"/>
      <c r="B24" s="212" t="s">
        <v>629</v>
      </c>
      <c r="C24" s="309">
        <f>C25+C27+C28+C26</f>
        <v>0</v>
      </c>
      <c r="D24" s="311">
        <f>D25+D27+D26</f>
        <v>0</v>
      </c>
      <c r="E24" s="206">
        <v>0</v>
      </c>
      <c r="F24" s="309">
        <f>F25+F27+F28+F26</f>
        <v>0</v>
      </c>
      <c r="G24" s="309">
        <f>G25+G27+G28+G26</f>
        <v>0</v>
      </c>
      <c r="H24" s="309">
        <f>H25+H27+H26</f>
        <v>0</v>
      </c>
      <c r="I24" s="204">
        <v>0</v>
      </c>
      <c r="J24" s="203">
        <v>0</v>
      </c>
    </row>
    <row r="25" spans="1:10" ht="31.5">
      <c r="A25" s="208" t="s">
        <v>126</v>
      </c>
      <c r="B25" s="122" t="s">
        <v>445</v>
      </c>
      <c r="C25" s="308">
        <v>0</v>
      </c>
      <c r="D25" s="310">
        <v>0</v>
      </c>
      <c r="E25" s="206">
        <v>0</v>
      </c>
      <c r="F25" s="308">
        <v>0</v>
      </c>
      <c r="G25" s="308">
        <v>0</v>
      </c>
      <c r="H25" s="315">
        <v>0</v>
      </c>
      <c r="I25" s="206">
        <v>0</v>
      </c>
      <c r="J25" s="205">
        <v>0</v>
      </c>
    </row>
    <row r="26" spans="1:10" ht="31.5">
      <c r="A26" s="208" t="s">
        <v>279</v>
      </c>
      <c r="B26" s="122" t="s">
        <v>274</v>
      </c>
      <c r="C26" s="308">
        <v>0</v>
      </c>
      <c r="D26" s="310">
        <v>0</v>
      </c>
      <c r="E26" s="206">
        <v>0</v>
      </c>
      <c r="F26" s="308">
        <v>0</v>
      </c>
      <c r="G26" s="308">
        <v>0</v>
      </c>
      <c r="H26" s="315">
        <v>0</v>
      </c>
      <c r="I26" s="206">
        <v>0</v>
      </c>
      <c r="J26" s="205">
        <v>0</v>
      </c>
    </row>
    <row r="27" spans="1:10" ht="31.5">
      <c r="A27" s="208" t="s">
        <v>125</v>
      </c>
      <c r="B27" s="122" t="s">
        <v>446</v>
      </c>
      <c r="C27" s="308">
        <v>0</v>
      </c>
      <c r="D27" s="310">
        <v>0</v>
      </c>
      <c r="E27" s="206">
        <v>0</v>
      </c>
      <c r="F27" s="308">
        <v>0</v>
      </c>
      <c r="G27" s="308">
        <v>0</v>
      </c>
      <c r="H27" s="315">
        <v>0</v>
      </c>
      <c r="I27" s="206">
        <v>0</v>
      </c>
      <c r="J27" s="205">
        <v>0</v>
      </c>
    </row>
    <row r="28" spans="1:10" ht="31.5">
      <c r="A28" s="208" t="s">
        <v>280</v>
      </c>
      <c r="B28" s="122" t="s">
        <v>281</v>
      </c>
      <c r="C28" s="308">
        <v>0</v>
      </c>
      <c r="D28" s="310">
        <v>0</v>
      </c>
      <c r="E28" s="206">
        <v>0</v>
      </c>
      <c r="F28" s="308">
        <v>0</v>
      </c>
      <c r="G28" s="308">
        <v>0</v>
      </c>
      <c r="H28" s="315">
        <v>0</v>
      </c>
      <c r="I28" s="206">
        <v>0</v>
      </c>
      <c r="J28" s="205">
        <v>0</v>
      </c>
    </row>
    <row r="29" spans="1:10" ht="31.5">
      <c r="A29" s="211"/>
      <c r="B29" s="210" t="s">
        <v>626</v>
      </c>
      <c r="C29" s="312">
        <f>C30+C32+C33+C31+C34+C35</f>
        <v>1091</v>
      </c>
      <c r="D29" s="313">
        <f>D30+D32+D33+D31+D34+D35</f>
        <v>1090.1410000000001</v>
      </c>
      <c r="E29" s="206">
        <f>D29*100/C29</f>
        <v>99.921264894592127</v>
      </c>
      <c r="F29" s="312">
        <f>F30+F32+F33+F31+F34+F35</f>
        <v>1008</v>
      </c>
      <c r="G29" s="312">
        <f>G30+G32+G33+G31+G34+G35</f>
        <v>1008</v>
      </c>
      <c r="H29" s="312">
        <f>H30+H32+H33+H31+H34+H35</f>
        <v>756.8159999999998</v>
      </c>
      <c r="I29" s="204">
        <f>H29*100/F29</f>
        <v>75.080952380952354</v>
      </c>
      <c r="J29" s="203">
        <f>H29*100/G29</f>
        <v>75.080952380952354</v>
      </c>
    </row>
    <row r="30" spans="1:10" ht="105.75" customHeight="1">
      <c r="A30" s="208" t="s">
        <v>124</v>
      </c>
      <c r="B30" s="209" t="s">
        <v>439</v>
      </c>
      <c r="C30" s="308">
        <v>1027</v>
      </c>
      <c r="D30" s="310">
        <v>1054.6489999999999</v>
      </c>
      <c r="E30" s="206">
        <f>D30*100/C30</f>
        <v>102.69221032132424</v>
      </c>
      <c r="F30" s="308">
        <v>950</v>
      </c>
      <c r="G30" s="308">
        <v>950</v>
      </c>
      <c r="H30" s="315">
        <v>735.43499999999995</v>
      </c>
      <c r="I30" s="206">
        <f>H30*100/F30</f>
        <v>77.414210526315784</v>
      </c>
      <c r="J30" s="205">
        <f>H30*100/G30</f>
        <v>77.414210526315784</v>
      </c>
    </row>
    <row r="31" spans="1:10" ht="105.75" customHeight="1">
      <c r="A31" s="208" t="s">
        <v>123</v>
      </c>
      <c r="B31" s="209" t="s">
        <v>120</v>
      </c>
      <c r="C31" s="308">
        <v>0</v>
      </c>
      <c r="D31" s="310">
        <v>0</v>
      </c>
      <c r="E31" s="206">
        <v>0</v>
      </c>
      <c r="F31" s="308">
        <v>0</v>
      </c>
      <c r="G31" s="308">
        <v>0</v>
      </c>
      <c r="H31" s="315">
        <v>1E-3</v>
      </c>
      <c r="I31" s="206"/>
      <c r="J31" s="205"/>
    </row>
    <row r="32" spans="1:10" ht="60.75" customHeight="1">
      <c r="A32" s="208" t="s">
        <v>122</v>
      </c>
      <c r="B32" s="122" t="s">
        <v>440</v>
      </c>
      <c r="C32" s="308">
        <v>3</v>
      </c>
      <c r="D32" s="310">
        <v>3.6720000000000002</v>
      </c>
      <c r="E32" s="206">
        <f>D32*100/C32</f>
        <v>122.39999999999999</v>
      </c>
      <c r="F32" s="308">
        <v>4</v>
      </c>
      <c r="G32" s="308">
        <v>4</v>
      </c>
      <c r="H32" s="315">
        <v>0.98699999999999999</v>
      </c>
      <c r="I32" s="206">
        <f>H32*100/F32</f>
        <v>24.675000000000001</v>
      </c>
      <c r="J32" s="205">
        <f>H32*100/G32</f>
        <v>24.675000000000001</v>
      </c>
    </row>
    <row r="33" spans="1:10" ht="91.5" customHeight="1">
      <c r="A33" s="208" t="s">
        <v>121</v>
      </c>
      <c r="B33" s="122" t="s">
        <v>441</v>
      </c>
      <c r="C33" s="308">
        <v>0</v>
      </c>
      <c r="D33" s="310">
        <v>0</v>
      </c>
      <c r="E33" s="206">
        <v>0</v>
      </c>
      <c r="F33" s="308">
        <v>0</v>
      </c>
      <c r="G33" s="308">
        <v>0</v>
      </c>
      <c r="H33" s="315">
        <v>0</v>
      </c>
      <c r="I33" s="206"/>
      <c r="J33" s="205"/>
    </row>
    <row r="34" spans="1:10" ht="54.75" customHeight="1">
      <c r="A34" s="94" t="s">
        <v>223</v>
      </c>
      <c r="B34" s="33" t="s">
        <v>147</v>
      </c>
      <c r="C34" s="308">
        <v>0</v>
      </c>
      <c r="D34" s="310">
        <v>8.4779999999999998</v>
      </c>
      <c r="E34" s="206">
        <v>0</v>
      </c>
      <c r="F34" s="308">
        <v>0</v>
      </c>
      <c r="G34" s="308">
        <v>0</v>
      </c>
      <c r="H34" s="315">
        <v>8.1839999999999993</v>
      </c>
      <c r="I34" s="206"/>
      <c r="J34" s="205">
        <v>0</v>
      </c>
    </row>
    <row r="35" spans="1:10" ht="49.5" customHeight="1">
      <c r="A35" s="94" t="s">
        <v>224</v>
      </c>
      <c r="B35" s="33" t="s">
        <v>145</v>
      </c>
      <c r="C35" s="308">
        <v>61</v>
      </c>
      <c r="D35" s="310">
        <v>23.341999999999999</v>
      </c>
      <c r="E35" s="206">
        <f>D35*100/C35</f>
        <v>38.265573770491798</v>
      </c>
      <c r="F35" s="308">
        <v>54</v>
      </c>
      <c r="G35" s="308">
        <v>54</v>
      </c>
      <c r="H35" s="315">
        <v>12.209</v>
      </c>
      <c r="I35" s="206">
        <f>H35*100/F35</f>
        <v>22.609259259259257</v>
      </c>
      <c r="J35" s="205">
        <f>H35*100/G35</f>
        <v>22.609259259259257</v>
      </c>
    </row>
    <row r="36" spans="1:10" ht="23.25" customHeight="1">
      <c r="A36" s="129"/>
      <c r="B36" s="118" t="s">
        <v>529</v>
      </c>
      <c r="C36" s="309">
        <f>C9+C11+C24+C29</f>
        <v>4627.7870000000003</v>
      </c>
      <c r="D36" s="309">
        <f>D9+D11+D24+D29</f>
        <v>4481.759</v>
      </c>
      <c r="E36" s="204">
        <f>D36*100/C36</f>
        <v>96.844539301398271</v>
      </c>
      <c r="F36" s="309">
        <f>F9+F11+F24+F29</f>
        <v>4579.7299999999996</v>
      </c>
      <c r="G36" s="309">
        <f>G9+G11+G24+G29</f>
        <v>5668.5569999999998</v>
      </c>
      <c r="H36" s="309">
        <f>H9+H11+H24+H29</f>
        <v>2439.944</v>
      </c>
      <c r="I36" s="204">
        <f>H36*100/F36</f>
        <v>53.277027248331237</v>
      </c>
      <c r="J36" s="203">
        <f>H36*100/G36</f>
        <v>43.04347649675217</v>
      </c>
    </row>
    <row r="41" spans="1:10">
      <c r="A41" s="199" t="s">
        <v>295</v>
      </c>
      <c r="B41" s="199"/>
      <c r="C41" s="199"/>
      <c r="D41" s="199"/>
      <c r="E41" s="199"/>
      <c r="F41" s="199"/>
      <c r="G41" s="199" t="s">
        <v>637</v>
      </c>
      <c r="H41" s="199"/>
    </row>
    <row r="42" spans="1:10">
      <c r="A42" s="199" t="s">
        <v>291</v>
      </c>
      <c r="B42" s="199"/>
      <c r="C42" s="199"/>
      <c r="D42" s="199"/>
      <c r="E42" s="199"/>
      <c r="F42" s="199"/>
      <c r="G42" s="199" t="s">
        <v>292</v>
      </c>
      <c r="H42" s="199"/>
    </row>
    <row r="43" spans="1:10">
      <c r="A43" s="199"/>
      <c r="B43" s="199"/>
      <c r="C43" s="199"/>
      <c r="D43" s="199"/>
      <c r="E43" s="199"/>
      <c r="F43" s="199"/>
      <c r="G43" s="199"/>
      <c r="H43" s="199"/>
    </row>
    <row r="44" spans="1:10">
      <c r="A44" s="202"/>
      <c r="B44" s="200"/>
      <c r="C44" s="200"/>
      <c r="D44" s="200"/>
      <c r="E44" s="199"/>
      <c r="F44" s="199"/>
      <c r="G44" s="442"/>
      <c r="H44" s="442"/>
    </row>
    <row r="45" spans="1:10">
      <c r="A45" s="201" t="s">
        <v>187</v>
      </c>
      <c r="B45" s="200"/>
      <c r="C45" s="200"/>
      <c r="D45" s="200"/>
      <c r="E45" s="199"/>
      <c r="F45" s="199"/>
      <c r="G45" s="443" t="s">
        <v>293</v>
      </c>
      <c r="H45" s="443"/>
    </row>
  </sheetData>
  <mergeCells count="14">
    <mergeCell ref="G44:H44"/>
    <mergeCell ref="G45:H45"/>
    <mergeCell ref="I6:I7"/>
    <mergeCell ref="J6:J7"/>
    <mergeCell ref="F6:G6"/>
    <mergeCell ref="A6:A7"/>
    <mergeCell ref="C6:C7"/>
    <mergeCell ref="D6:D7"/>
    <mergeCell ref="F2:K2"/>
    <mergeCell ref="A4:J4"/>
    <mergeCell ref="F1:J1"/>
    <mergeCell ref="E6:E7"/>
    <mergeCell ref="B6:B7"/>
    <mergeCell ref="H6:H7"/>
  </mergeCells>
  <phoneticPr fontId="2" type="noConversion"/>
  <pageMargins left="0.70866141732283472" right="0.28000000000000003" top="0.55000000000000004" bottom="0.37" header="0.31496062992125984" footer="0.34"/>
  <pageSetup paperSize="9" scale="48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3"/>
  <sheetViews>
    <sheetView view="pageBreakPreview" topLeftCell="A52" zoomScale="115" zoomScaleNormal="115" zoomScaleSheetLayoutView="115" workbookViewId="0">
      <selection activeCell="A15" sqref="A15:G15"/>
    </sheetView>
  </sheetViews>
  <sheetFormatPr defaultRowHeight="15.75"/>
  <cols>
    <col min="1" max="1" width="10.7109375" style="31" customWidth="1"/>
    <col min="2" max="2" width="14.28515625" style="31" customWidth="1"/>
    <col min="3" max="6" width="9.140625" style="31"/>
    <col min="7" max="7" width="12" style="31" customWidth="1"/>
    <col min="8" max="8" width="23" style="31" customWidth="1"/>
    <col min="247" max="247" width="10.7109375" customWidth="1"/>
    <col min="248" max="248" width="14.28515625" customWidth="1"/>
    <col min="253" max="253" width="24.28515625" customWidth="1"/>
    <col min="254" max="254" width="6.28515625" customWidth="1"/>
  </cols>
  <sheetData>
    <row r="1" spans="1:8" ht="15.75" customHeight="1">
      <c r="C1" s="286"/>
      <c r="D1" s="286"/>
      <c r="E1" s="452" t="s">
        <v>261</v>
      </c>
      <c r="F1" s="452"/>
      <c r="G1" s="452"/>
      <c r="H1" s="452"/>
    </row>
    <row r="2" spans="1:8">
      <c r="C2" s="286"/>
      <c r="D2" s="286"/>
      <c r="E2" s="452"/>
      <c r="F2" s="452"/>
      <c r="G2" s="452"/>
      <c r="H2" s="452"/>
    </row>
    <row r="3" spans="1:8">
      <c r="C3" s="286"/>
      <c r="D3" s="286"/>
      <c r="E3" s="452"/>
      <c r="F3" s="452"/>
      <c r="G3" s="452"/>
      <c r="H3" s="452"/>
    </row>
    <row r="4" spans="1:8">
      <c r="C4" s="286"/>
      <c r="D4" s="286"/>
      <c r="E4" s="452"/>
      <c r="F4" s="452"/>
      <c r="G4" s="452"/>
      <c r="H4" s="452"/>
    </row>
    <row r="5" spans="1:8">
      <c r="C5" s="286"/>
      <c r="D5" s="286"/>
      <c r="E5" s="452"/>
      <c r="F5" s="452"/>
      <c r="G5" s="452"/>
      <c r="H5" s="452"/>
    </row>
    <row r="7" spans="1:8" s="13" customFormat="1" ht="53.25" customHeight="1">
      <c r="A7" s="454" t="s">
        <v>7</v>
      </c>
      <c r="B7" s="454"/>
      <c r="C7" s="454"/>
      <c r="D7" s="454"/>
      <c r="E7" s="454"/>
      <c r="F7" s="454"/>
      <c r="G7" s="454"/>
      <c r="H7" s="454"/>
    </row>
    <row r="9" spans="1:8" s="13" customFormat="1" ht="39.75" customHeight="1">
      <c r="A9" s="444" t="s">
        <v>474</v>
      </c>
      <c r="B9" s="444"/>
      <c r="C9" s="444" t="s">
        <v>475</v>
      </c>
      <c r="D9" s="444"/>
      <c r="E9" s="444"/>
      <c r="F9" s="444"/>
      <c r="G9" s="444"/>
      <c r="H9" s="282" t="s">
        <v>530</v>
      </c>
    </row>
    <row r="10" spans="1:8" s="13" customFormat="1" ht="12.75">
      <c r="A10" s="453">
        <v>1</v>
      </c>
      <c r="B10" s="453"/>
      <c r="C10" s="453">
        <v>2</v>
      </c>
      <c r="D10" s="453"/>
      <c r="E10" s="453"/>
      <c r="F10" s="453"/>
      <c r="G10" s="453"/>
      <c r="H10" s="285">
        <v>3</v>
      </c>
    </row>
    <row r="11" spans="1:8" s="13" customFormat="1">
      <c r="A11" s="444" t="s">
        <v>476</v>
      </c>
      <c r="B11" s="444"/>
      <c r="C11" s="449" t="s">
        <v>477</v>
      </c>
      <c r="D11" s="449"/>
      <c r="E11" s="449"/>
      <c r="F11" s="449"/>
      <c r="G11" s="449"/>
      <c r="H11" s="320">
        <f>H12+H22+H29+H32+H38+H16+H43</f>
        <v>809.01599999999996</v>
      </c>
    </row>
    <row r="12" spans="1:8" s="13" customFormat="1">
      <c r="A12" s="444" t="s">
        <v>478</v>
      </c>
      <c r="B12" s="444"/>
      <c r="C12" s="449" t="s">
        <v>479</v>
      </c>
      <c r="D12" s="449"/>
      <c r="E12" s="449"/>
      <c r="F12" s="449"/>
      <c r="G12" s="449"/>
      <c r="H12" s="320">
        <f>H13</f>
        <v>735.43599999999992</v>
      </c>
    </row>
    <row r="13" spans="1:8" s="13" customFormat="1">
      <c r="A13" s="444" t="s">
        <v>480</v>
      </c>
      <c r="B13" s="444"/>
      <c r="C13" s="449" t="s">
        <v>481</v>
      </c>
      <c r="D13" s="449"/>
      <c r="E13" s="449"/>
      <c r="F13" s="449"/>
      <c r="G13" s="449"/>
      <c r="H13" s="320">
        <f>H14+H15</f>
        <v>735.43599999999992</v>
      </c>
    </row>
    <row r="14" spans="1:8" s="13" customFormat="1" ht="90.75" customHeight="1">
      <c r="A14" s="444" t="s">
        <v>482</v>
      </c>
      <c r="B14" s="444"/>
      <c r="C14" s="450" t="s">
        <v>483</v>
      </c>
      <c r="D14" s="450"/>
      <c r="E14" s="450"/>
      <c r="F14" s="450"/>
      <c r="G14" s="450"/>
      <c r="H14" s="321">
        <v>735.43499999999995</v>
      </c>
    </row>
    <row r="15" spans="1:8" s="13" customFormat="1" ht="60" customHeight="1">
      <c r="A15" s="444" t="s">
        <v>2</v>
      </c>
      <c r="B15" s="444"/>
      <c r="C15" s="446" t="s">
        <v>3</v>
      </c>
      <c r="D15" s="447"/>
      <c r="E15" s="447"/>
      <c r="F15" s="447"/>
      <c r="G15" s="448"/>
      <c r="H15" s="321">
        <v>1E-3</v>
      </c>
    </row>
    <row r="16" spans="1:8" s="13" customFormat="1" ht="45.75" customHeight="1">
      <c r="A16" s="444" t="s">
        <v>85</v>
      </c>
      <c r="B16" s="444"/>
      <c r="C16" s="455" t="s">
        <v>86</v>
      </c>
      <c r="D16" s="456"/>
      <c r="E16" s="456"/>
      <c r="F16" s="456"/>
      <c r="G16" s="457"/>
      <c r="H16" s="321">
        <f>H17</f>
        <v>0</v>
      </c>
    </row>
    <row r="17" spans="1:8" s="13" customFormat="1" ht="78" customHeight="1">
      <c r="A17" s="444" t="s">
        <v>87</v>
      </c>
      <c r="B17" s="444"/>
      <c r="C17" s="445" t="s">
        <v>88</v>
      </c>
      <c r="D17" s="445"/>
      <c r="E17" s="445"/>
      <c r="F17" s="445"/>
      <c r="G17" s="445"/>
      <c r="H17" s="321">
        <f>H18+H19+H20+H21</f>
        <v>0</v>
      </c>
    </row>
    <row r="18" spans="1:8" s="13" customFormat="1" ht="78" customHeight="1">
      <c r="A18" s="444" t="s">
        <v>89</v>
      </c>
      <c r="B18" s="444"/>
      <c r="C18" s="445" t="s">
        <v>0</v>
      </c>
      <c r="D18" s="445"/>
      <c r="E18" s="445"/>
      <c r="F18" s="445"/>
      <c r="G18" s="445"/>
      <c r="H18" s="321">
        <v>0</v>
      </c>
    </row>
    <row r="19" spans="1:8" s="13" customFormat="1" ht="78" customHeight="1">
      <c r="A19" s="444" t="s">
        <v>90</v>
      </c>
      <c r="B19" s="444"/>
      <c r="C19" s="445" t="s">
        <v>44</v>
      </c>
      <c r="D19" s="445"/>
      <c r="E19" s="445"/>
      <c r="F19" s="445"/>
      <c r="G19" s="445"/>
      <c r="H19" s="321">
        <v>0</v>
      </c>
    </row>
    <row r="20" spans="1:8" s="13" customFormat="1" ht="78" customHeight="1">
      <c r="A20" s="444" t="s">
        <v>91</v>
      </c>
      <c r="B20" s="444"/>
      <c r="C20" s="445" t="s">
        <v>82</v>
      </c>
      <c r="D20" s="445"/>
      <c r="E20" s="445"/>
      <c r="F20" s="445"/>
      <c r="G20" s="445"/>
      <c r="H20" s="321">
        <v>0</v>
      </c>
    </row>
    <row r="21" spans="1:8" s="13" customFormat="1" ht="78" customHeight="1">
      <c r="A21" s="444" t="s">
        <v>92</v>
      </c>
      <c r="B21" s="444"/>
      <c r="C21" s="445" t="s">
        <v>83</v>
      </c>
      <c r="D21" s="445"/>
      <c r="E21" s="445"/>
      <c r="F21" s="445"/>
      <c r="G21" s="445"/>
      <c r="H21" s="321">
        <v>0</v>
      </c>
    </row>
    <row r="22" spans="1:8" s="13" customFormat="1">
      <c r="A22" s="444" t="s">
        <v>484</v>
      </c>
      <c r="B22" s="444"/>
      <c r="C22" s="449" t="s">
        <v>485</v>
      </c>
      <c r="D22" s="449"/>
      <c r="E22" s="449"/>
      <c r="F22" s="449"/>
      <c r="G22" s="449"/>
      <c r="H22" s="320">
        <f>H23+H25</f>
        <v>21.38</v>
      </c>
    </row>
    <row r="23" spans="1:8" s="13" customFormat="1">
      <c r="A23" s="444" t="s">
        <v>486</v>
      </c>
      <c r="B23" s="444"/>
      <c r="C23" s="450" t="s">
        <v>487</v>
      </c>
      <c r="D23" s="450"/>
      <c r="E23" s="450"/>
      <c r="F23" s="450"/>
      <c r="G23" s="450"/>
      <c r="H23" s="321">
        <f>H24</f>
        <v>0.98699999999999999</v>
      </c>
    </row>
    <row r="24" spans="1:8" s="13" customFormat="1" ht="69.75" customHeight="1">
      <c r="A24" s="444" t="s">
        <v>488</v>
      </c>
      <c r="B24" s="444"/>
      <c r="C24" s="464" t="s">
        <v>489</v>
      </c>
      <c r="D24" s="465"/>
      <c r="E24" s="465"/>
      <c r="F24" s="465"/>
      <c r="G24" s="466"/>
      <c r="H24" s="320">
        <v>0.98699999999999999</v>
      </c>
    </row>
    <row r="25" spans="1:8" s="13" customFormat="1" ht="21.75" customHeight="1">
      <c r="A25" s="444" t="s">
        <v>490</v>
      </c>
      <c r="B25" s="444"/>
      <c r="C25" s="461" t="s">
        <v>491</v>
      </c>
      <c r="D25" s="462"/>
      <c r="E25" s="462"/>
      <c r="F25" s="462"/>
      <c r="G25" s="463"/>
      <c r="H25" s="320">
        <f>H26+H27+H28</f>
        <v>20.393000000000001</v>
      </c>
    </row>
    <row r="26" spans="1:8" s="13" customFormat="1" ht="48.75" customHeight="1">
      <c r="A26" s="444" t="s">
        <v>148</v>
      </c>
      <c r="B26" s="444"/>
      <c r="C26" s="461" t="s">
        <v>146</v>
      </c>
      <c r="D26" s="462"/>
      <c r="E26" s="462"/>
      <c r="F26" s="462"/>
      <c r="G26" s="463"/>
      <c r="H26" s="321">
        <v>8.1839999999999993</v>
      </c>
    </row>
    <row r="27" spans="1:8" s="13" customFormat="1" ht="24" customHeight="1">
      <c r="A27" s="444" t="s">
        <v>150</v>
      </c>
      <c r="B27" s="444"/>
      <c r="C27" s="458" t="s">
        <v>151</v>
      </c>
      <c r="D27" s="459"/>
      <c r="E27" s="459"/>
      <c r="F27" s="459"/>
      <c r="G27" s="460"/>
      <c r="H27" s="321">
        <v>0</v>
      </c>
    </row>
    <row r="28" spans="1:8" s="13" customFormat="1" ht="48" customHeight="1">
      <c r="A28" s="444" t="s">
        <v>149</v>
      </c>
      <c r="B28" s="444"/>
      <c r="C28" s="458" t="s">
        <v>145</v>
      </c>
      <c r="D28" s="459"/>
      <c r="E28" s="459"/>
      <c r="F28" s="459"/>
      <c r="G28" s="460"/>
      <c r="H28" s="321">
        <v>12.209</v>
      </c>
    </row>
    <row r="29" spans="1:8" s="13" customFormat="1" ht="23.25" customHeight="1">
      <c r="A29" s="444" t="s">
        <v>492</v>
      </c>
      <c r="B29" s="444"/>
      <c r="C29" s="449" t="s">
        <v>493</v>
      </c>
      <c r="D29" s="449"/>
      <c r="E29" s="449"/>
      <c r="F29" s="449"/>
      <c r="G29" s="449"/>
      <c r="H29" s="320">
        <f>H31</f>
        <v>0</v>
      </c>
    </row>
    <row r="30" spans="1:8" s="13" customFormat="1" ht="67.5" customHeight="1">
      <c r="A30" s="444" t="s">
        <v>494</v>
      </c>
      <c r="B30" s="444"/>
      <c r="C30" s="451" t="s">
        <v>495</v>
      </c>
      <c r="D30" s="451"/>
      <c r="E30" s="451"/>
      <c r="F30" s="451"/>
      <c r="G30" s="451"/>
      <c r="H30" s="320">
        <f>H31</f>
        <v>0</v>
      </c>
    </row>
    <row r="31" spans="1:8" s="13" customFormat="1" ht="110.25" customHeight="1">
      <c r="A31" s="444" t="s">
        <v>496</v>
      </c>
      <c r="B31" s="444"/>
      <c r="C31" s="451" t="s">
        <v>497</v>
      </c>
      <c r="D31" s="451"/>
      <c r="E31" s="451"/>
      <c r="F31" s="451"/>
      <c r="G31" s="451"/>
      <c r="H31" s="320">
        <v>0</v>
      </c>
    </row>
    <row r="32" spans="1:8" s="13" customFormat="1" ht="49.5" customHeight="1">
      <c r="A32" s="444" t="s">
        <v>498</v>
      </c>
      <c r="B32" s="444"/>
      <c r="C32" s="451" t="s">
        <v>499</v>
      </c>
      <c r="D32" s="451"/>
      <c r="E32" s="451"/>
      <c r="F32" s="451"/>
      <c r="G32" s="451"/>
      <c r="H32" s="320">
        <f>H33</f>
        <v>52.2</v>
      </c>
    </row>
    <row r="33" spans="1:8" s="13" customFormat="1" ht="127.5" customHeight="1">
      <c r="A33" s="444" t="s">
        <v>500</v>
      </c>
      <c r="B33" s="444"/>
      <c r="C33" s="451" t="s">
        <v>501</v>
      </c>
      <c r="D33" s="451"/>
      <c r="E33" s="451"/>
      <c r="F33" s="451"/>
      <c r="G33" s="451"/>
      <c r="H33" s="320">
        <f>H34+H36</f>
        <v>52.2</v>
      </c>
    </row>
    <row r="34" spans="1:8" s="13" customFormat="1" ht="96" customHeight="1">
      <c r="A34" s="444" t="s">
        <v>502</v>
      </c>
      <c r="B34" s="444"/>
      <c r="C34" s="451" t="s">
        <v>503</v>
      </c>
      <c r="D34" s="451"/>
      <c r="E34" s="451"/>
      <c r="F34" s="451"/>
      <c r="G34" s="451"/>
      <c r="H34" s="320">
        <f>H35</f>
        <v>0</v>
      </c>
    </row>
    <row r="35" spans="1:8" s="13" customFormat="1" ht="115.5" customHeight="1">
      <c r="A35" s="444" t="s">
        <v>504</v>
      </c>
      <c r="B35" s="444"/>
      <c r="C35" s="451" t="s">
        <v>443</v>
      </c>
      <c r="D35" s="451"/>
      <c r="E35" s="451"/>
      <c r="F35" s="451"/>
      <c r="G35" s="451"/>
      <c r="H35" s="320">
        <v>0</v>
      </c>
    </row>
    <row r="36" spans="1:8" s="13" customFormat="1" ht="113.25" customHeight="1">
      <c r="A36" s="444" t="s">
        <v>505</v>
      </c>
      <c r="B36" s="444"/>
      <c r="C36" s="451" t="s">
        <v>506</v>
      </c>
      <c r="D36" s="451"/>
      <c r="E36" s="451"/>
      <c r="F36" s="451"/>
      <c r="G36" s="451"/>
      <c r="H36" s="320">
        <f>H37</f>
        <v>52.2</v>
      </c>
    </row>
    <row r="37" spans="1:8" s="13" customFormat="1" ht="77.25" customHeight="1">
      <c r="A37" s="444" t="s">
        <v>507</v>
      </c>
      <c r="B37" s="444"/>
      <c r="C37" s="451" t="s">
        <v>508</v>
      </c>
      <c r="D37" s="451"/>
      <c r="E37" s="451"/>
      <c r="F37" s="451"/>
      <c r="G37" s="451"/>
      <c r="H37" s="320">
        <v>52.2</v>
      </c>
    </row>
    <row r="38" spans="1:8" s="13" customFormat="1" ht="41.25" customHeight="1">
      <c r="A38" s="444" t="s">
        <v>509</v>
      </c>
      <c r="B38" s="444"/>
      <c r="C38" s="451" t="s">
        <v>510</v>
      </c>
      <c r="D38" s="451"/>
      <c r="E38" s="451"/>
      <c r="F38" s="451"/>
      <c r="G38" s="451"/>
      <c r="H38" s="320">
        <f>H39+H41</f>
        <v>0</v>
      </c>
    </row>
    <row r="39" spans="1:8" s="13" customFormat="1" ht="31.5" customHeight="1">
      <c r="A39" s="444" t="s">
        <v>511</v>
      </c>
      <c r="B39" s="444"/>
      <c r="C39" s="464" t="s">
        <v>512</v>
      </c>
      <c r="D39" s="465"/>
      <c r="E39" s="465"/>
      <c r="F39" s="465"/>
      <c r="G39" s="466"/>
      <c r="H39" s="320">
        <f>H40+H42</f>
        <v>0</v>
      </c>
    </row>
    <row r="40" spans="1:8" s="13" customFormat="1" ht="38.25" customHeight="1">
      <c r="A40" s="444" t="s">
        <v>513</v>
      </c>
      <c r="B40" s="444"/>
      <c r="C40" s="461" t="s">
        <v>514</v>
      </c>
      <c r="D40" s="462"/>
      <c r="E40" s="462"/>
      <c r="F40" s="462"/>
      <c r="G40" s="463"/>
      <c r="H40" s="320">
        <v>0</v>
      </c>
    </row>
    <row r="41" spans="1:8" s="13" customFormat="1" ht="38.25" customHeight="1">
      <c r="A41" s="467" t="s">
        <v>262</v>
      </c>
      <c r="B41" s="468"/>
      <c r="C41" s="446" t="s">
        <v>263</v>
      </c>
      <c r="D41" s="447"/>
      <c r="E41" s="447"/>
      <c r="F41" s="447"/>
      <c r="G41" s="448"/>
      <c r="H41" s="320">
        <v>0</v>
      </c>
    </row>
    <row r="42" spans="1:8" s="13" customFormat="1" ht="31.5" customHeight="1">
      <c r="A42" s="444" t="s">
        <v>515</v>
      </c>
      <c r="B42" s="444"/>
      <c r="C42" s="461" t="s">
        <v>446</v>
      </c>
      <c r="D42" s="462"/>
      <c r="E42" s="462"/>
      <c r="F42" s="462"/>
      <c r="G42" s="463"/>
      <c r="H42" s="320">
        <v>0</v>
      </c>
    </row>
    <row r="43" spans="1:8" s="13" customFormat="1" ht="31.5" customHeight="1">
      <c r="A43" s="467" t="s">
        <v>264</v>
      </c>
      <c r="B43" s="468"/>
      <c r="C43" s="446" t="s">
        <v>265</v>
      </c>
      <c r="D43" s="447"/>
      <c r="E43" s="447"/>
      <c r="F43" s="447"/>
      <c r="G43" s="448"/>
      <c r="H43" s="320">
        <v>0</v>
      </c>
    </row>
    <row r="44" spans="1:8" s="13" customFormat="1">
      <c r="A44" s="444" t="s">
        <v>516</v>
      </c>
      <c r="B44" s="444"/>
      <c r="C44" s="449" t="s">
        <v>517</v>
      </c>
      <c r="D44" s="449"/>
      <c r="E44" s="449"/>
      <c r="F44" s="449"/>
      <c r="G44" s="449"/>
      <c r="H44" s="320">
        <f>H45+H60</f>
        <v>1630.9280000000001</v>
      </c>
    </row>
    <row r="45" spans="1:8" s="13" customFormat="1" ht="48" customHeight="1">
      <c r="A45" s="444" t="s">
        <v>518</v>
      </c>
      <c r="B45" s="444"/>
      <c r="C45" s="451" t="s">
        <v>519</v>
      </c>
      <c r="D45" s="451"/>
      <c r="E45" s="451"/>
      <c r="F45" s="451"/>
      <c r="G45" s="451"/>
      <c r="H45" s="320">
        <f>H46+H49+H57</f>
        <v>1630.9280000000001</v>
      </c>
    </row>
    <row r="46" spans="1:8" s="13" customFormat="1" ht="31.5" customHeight="1">
      <c r="A46" s="444" t="s">
        <v>51</v>
      </c>
      <c r="B46" s="444"/>
      <c r="C46" s="451" t="s">
        <v>520</v>
      </c>
      <c r="D46" s="451"/>
      <c r="E46" s="451"/>
      <c r="F46" s="451"/>
      <c r="G46" s="451"/>
      <c r="H46" s="320">
        <f>H47</f>
        <v>509.67500000000001</v>
      </c>
    </row>
    <row r="47" spans="1:8" s="13" customFormat="1" ht="38.25" customHeight="1">
      <c r="A47" s="444" t="s">
        <v>52</v>
      </c>
      <c r="B47" s="444"/>
      <c r="C47" s="461" t="s">
        <v>521</v>
      </c>
      <c r="D47" s="462"/>
      <c r="E47" s="462"/>
      <c r="F47" s="462"/>
      <c r="G47" s="463"/>
      <c r="H47" s="320">
        <f>H48</f>
        <v>509.67500000000001</v>
      </c>
    </row>
    <row r="48" spans="1:8" s="13" customFormat="1" ht="33" customHeight="1">
      <c r="A48" s="444" t="s">
        <v>53</v>
      </c>
      <c r="B48" s="444"/>
      <c r="C48" s="451" t="s">
        <v>448</v>
      </c>
      <c r="D48" s="451"/>
      <c r="E48" s="451"/>
      <c r="F48" s="451"/>
      <c r="G48" s="451"/>
      <c r="H48" s="320">
        <v>509.67500000000001</v>
      </c>
    </row>
    <row r="49" spans="1:8" s="13" customFormat="1" ht="28.5" customHeight="1">
      <c r="A49" s="467" t="s">
        <v>54</v>
      </c>
      <c r="B49" s="468"/>
      <c r="C49" s="464" t="s">
        <v>522</v>
      </c>
      <c r="D49" s="465"/>
      <c r="E49" s="465"/>
      <c r="F49" s="465"/>
      <c r="G49" s="466"/>
      <c r="H49" s="320">
        <f>H52+H50</f>
        <v>52.052999999999997</v>
      </c>
    </row>
    <row r="50" spans="1:8" s="13" customFormat="1" ht="39.75" customHeight="1">
      <c r="A50" s="467" t="s">
        <v>55</v>
      </c>
      <c r="B50" s="468"/>
      <c r="C50" s="464" t="s">
        <v>523</v>
      </c>
      <c r="D50" s="465"/>
      <c r="E50" s="465"/>
      <c r="F50" s="465"/>
      <c r="G50" s="466"/>
      <c r="H50" s="320">
        <f>H51</f>
        <v>0</v>
      </c>
    </row>
    <row r="51" spans="1:8" s="13" customFormat="1" ht="48" customHeight="1">
      <c r="A51" s="467" t="s">
        <v>56</v>
      </c>
      <c r="B51" s="468"/>
      <c r="C51" s="464" t="s">
        <v>449</v>
      </c>
      <c r="D51" s="465"/>
      <c r="E51" s="465"/>
      <c r="F51" s="465"/>
      <c r="G51" s="466"/>
      <c r="H51" s="320">
        <v>0</v>
      </c>
    </row>
    <row r="52" spans="1:8" s="13" customFormat="1" ht="48" customHeight="1">
      <c r="A52" s="444" t="s">
        <v>57</v>
      </c>
      <c r="B52" s="444"/>
      <c r="C52" s="451" t="s">
        <v>524</v>
      </c>
      <c r="D52" s="451"/>
      <c r="E52" s="451"/>
      <c r="F52" s="451"/>
      <c r="G52" s="451"/>
      <c r="H52" s="320">
        <f>H53</f>
        <v>52.052999999999997</v>
      </c>
    </row>
    <row r="53" spans="1:8" s="13" customFormat="1" ht="49.5" customHeight="1">
      <c r="A53" s="444" t="s">
        <v>58</v>
      </c>
      <c r="B53" s="444"/>
      <c r="C53" s="451" t="s">
        <v>525</v>
      </c>
      <c r="D53" s="451"/>
      <c r="E53" s="451"/>
      <c r="F53" s="451"/>
      <c r="G53" s="451"/>
      <c r="H53" s="320">
        <v>52.052999999999997</v>
      </c>
    </row>
    <row r="54" spans="1:8" s="13" customFormat="1">
      <c r="A54" s="467" t="s">
        <v>59</v>
      </c>
      <c r="B54" s="468"/>
      <c r="C54" s="464" t="s">
        <v>162</v>
      </c>
      <c r="D54" s="465"/>
      <c r="E54" s="465"/>
      <c r="F54" s="465"/>
      <c r="G54" s="466"/>
      <c r="H54" s="320">
        <v>0</v>
      </c>
    </row>
    <row r="55" spans="1:8" s="13" customFormat="1" ht="20.25" customHeight="1">
      <c r="A55" s="467" t="s">
        <v>60</v>
      </c>
      <c r="B55" s="468"/>
      <c r="C55" s="464" t="s">
        <v>163</v>
      </c>
      <c r="D55" s="465"/>
      <c r="E55" s="465"/>
      <c r="F55" s="465"/>
      <c r="G55" s="466"/>
      <c r="H55" s="320">
        <v>0</v>
      </c>
    </row>
    <row r="56" spans="1:8" s="13" customFormat="1" ht="21.75" customHeight="1">
      <c r="A56" s="467" t="s">
        <v>61</v>
      </c>
      <c r="B56" s="468"/>
      <c r="C56" s="464" t="s">
        <v>161</v>
      </c>
      <c r="D56" s="465"/>
      <c r="E56" s="465"/>
      <c r="F56" s="465"/>
      <c r="G56" s="466"/>
      <c r="H56" s="320">
        <v>0</v>
      </c>
    </row>
    <row r="57" spans="1:8" s="13" customFormat="1">
      <c r="A57" s="467" t="s">
        <v>62</v>
      </c>
      <c r="B57" s="468"/>
      <c r="C57" s="464" t="s">
        <v>526</v>
      </c>
      <c r="D57" s="465"/>
      <c r="E57" s="465"/>
      <c r="F57" s="465"/>
      <c r="G57" s="466"/>
      <c r="H57" s="320">
        <f>H58</f>
        <v>1069.2</v>
      </c>
    </row>
    <row r="58" spans="1:8" s="13" customFormat="1" ht="20.25" customHeight="1">
      <c r="A58" s="467" t="s">
        <v>63</v>
      </c>
      <c r="B58" s="468"/>
      <c r="C58" s="464" t="s">
        <v>527</v>
      </c>
      <c r="D58" s="465"/>
      <c r="E58" s="465"/>
      <c r="F58" s="465"/>
      <c r="G58" s="466"/>
      <c r="H58" s="320">
        <f>H59</f>
        <v>1069.2</v>
      </c>
    </row>
    <row r="59" spans="1:8" s="13" customFormat="1" ht="30" customHeight="1">
      <c r="A59" s="467" t="s">
        <v>64</v>
      </c>
      <c r="B59" s="468"/>
      <c r="C59" s="464" t="s">
        <v>528</v>
      </c>
      <c r="D59" s="465"/>
      <c r="E59" s="465"/>
      <c r="F59" s="465"/>
      <c r="G59" s="466"/>
      <c r="H59" s="320">
        <v>1069.2</v>
      </c>
    </row>
    <row r="60" spans="1:8" s="13" customFormat="1" ht="22.5" customHeight="1">
      <c r="A60" s="467" t="s">
        <v>225</v>
      </c>
      <c r="B60" s="468"/>
      <c r="C60" s="461" t="s">
        <v>226</v>
      </c>
      <c r="D60" s="462"/>
      <c r="E60" s="462"/>
      <c r="F60" s="462"/>
      <c r="G60" s="463"/>
      <c r="H60" s="320">
        <f>H61</f>
        <v>0</v>
      </c>
    </row>
    <row r="61" spans="1:8" s="13" customFormat="1" ht="30" customHeight="1">
      <c r="A61" s="467" t="s">
        <v>227</v>
      </c>
      <c r="B61" s="468"/>
      <c r="C61" s="461" t="s">
        <v>452</v>
      </c>
      <c r="D61" s="462"/>
      <c r="E61" s="462"/>
      <c r="F61" s="462"/>
      <c r="G61" s="463"/>
      <c r="H61" s="320">
        <f>H63</f>
        <v>0</v>
      </c>
    </row>
    <row r="62" spans="1:8" s="13" customFormat="1" ht="30" customHeight="1">
      <c r="A62" s="467" t="s">
        <v>259</v>
      </c>
      <c r="B62" s="468"/>
      <c r="C62" s="461" t="s">
        <v>452</v>
      </c>
      <c r="D62" s="462"/>
      <c r="E62" s="462"/>
      <c r="F62" s="462"/>
      <c r="G62" s="463"/>
      <c r="H62" s="320">
        <v>0</v>
      </c>
    </row>
    <row r="63" spans="1:8" s="13" customFormat="1" ht="30" customHeight="1">
      <c r="A63" s="467" t="s">
        <v>65</v>
      </c>
      <c r="B63" s="468"/>
      <c r="C63" s="461" t="s">
        <v>177</v>
      </c>
      <c r="D63" s="462"/>
      <c r="E63" s="462"/>
      <c r="F63" s="462"/>
      <c r="G63" s="463"/>
      <c r="H63" s="320">
        <v>0</v>
      </c>
    </row>
    <row r="64" spans="1:8" s="13" customFormat="1">
      <c r="A64" s="469"/>
      <c r="B64" s="469"/>
      <c r="C64" s="470" t="s">
        <v>529</v>
      </c>
      <c r="D64" s="470"/>
      <c r="E64" s="470"/>
      <c r="F64" s="470"/>
      <c r="G64" s="470"/>
      <c r="H64" s="322">
        <f>H11+H44</f>
        <v>2439.944</v>
      </c>
    </row>
    <row r="75" spans="1:8" s="13" customFormat="1" ht="33" customHeight="1">
      <c r="A75" s="31"/>
      <c r="B75" s="31"/>
      <c r="C75" s="31"/>
      <c r="D75" s="31"/>
      <c r="E75" s="31"/>
      <c r="F75" s="31"/>
      <c r="G75" s="31"/>
      <c r="H75" s="31"/>
    </row>
    <row r="76" spans="1:8" s="13" customFormat="1" ht="56.25" customHeight="1">
      <c r="A76" s="31"/>
      <c r="B76" s="31"/>
      <c r="C76" s="31"/>
      <c r="D76" s="31"/>
      <c r="E76" s="31"/>
      <c r="F76" s="31"/>
      <c r="G76" s="31"/>
      <c r="H76" s="31"/>
    </row>
    <row r="77" spans="1:8" s="13" customFormat="1" ht="35.25" customHeight="1">
      <c r="A77" s="31"/>
      <c r="B77" s="31"/>
      <c r="C77" s="31"/>
      <c r="D77" s="31"/>
      <c r="E77" s="31"/>
      <c r="F77" s="31"/>
      <c r="G77" s="31"/>
      <c r="H77" s="31"/>
    </row>
    <row r="78" spans="1:8" s="13" customFormat="1" ht="12.75" customHeight="1">
      <c r="A78" s="31"/>
      <c r="B78" s="31"/>
      <c r="C78" s="31"/>
      <c r="D78" s="31"/>
      <c r="E78" s="31"/>
      <c r="F78" s="31"/>
      <c r="G78" s="31"/>
      <c r="H78" s="31"/>
    </row>
    <row r="79" spans="1:8" s="13" customFormat="1" ht="21.75" customHeight="1">
      <c r="A79" s="31"/>
      <c r="B79" s="31"/>
      <c r="C79" s="31"/>
      <c r="D79" s="31"/>
      <c r="E79" s="31"/>
      <c r="F79" s="31"/>
      <c r="G79" s="31"/>
      <c r="H79" s="31"/>
    </row>
    <row r="80" spans="1:8" s="13" customFormat="1" ht="21.75" customHeight="1">
      <c r="A80" s="31"/>
      <c r="B80" s="31"/>
      <c r="C80" s="31"/>
      <c r="D80" s="31"/>
      <c r="E80" s="31"/>
      <c r="F80" s="31"/>
      <c r="G80" s="31"/>
      <c r="H80" s="31"/>
    </row>
    <row r="82" spans="1:8" s="13" customFormat="1" ht="22.5" customHeight="1">
      <c r="A82" s="31"/>
      <c r="B82" s="31"/>
      <c r="C82" s="31"/>
      <c r="D82" s="31"/>
      <c r="E82" s="31"/>
      <c r="F82" s="31"/>
      <c r="G82" s="31"/>
      <c r="H82" s="31"/>
    </row>
    <row r="83" spans="1:8" s="13" customFormat="1" ht="21.75" customHeight="1">
      <c r="A83" s="31"/>
      <c r="B83" s="31"/>
      <c r="C83" s="31"/>
      <c r="D83" s="31"/>
      <c r="E83" s="31"/>
      <c r="F83" s="31"/>
      <c r="G83" s="31"/>
      <c r="H83" s="31"/>
    </row>
    <row r="84" spans="1:8" s="13" customFormat="1" ht="21.75" customHeight="1">
      <c r="A84" s="31"/>
      <c r="B84" s="31"/>
      <c r="C84" s="31"/>
      <c r="D84" s="31"/>
      <c r="E84" s="31"/>
      <c r="F84" s="31"/>
      <c r="G84" s="31"/>
      <c r="H84" s="31"/>
    </row>
    <row r="85" spans="1:8" s="13" customFormat="1" ht="21.75" customHeight="1">
      <c r="A85" s="31"/>
      <c r="B85" s="31"/>
      <c r="C85" s="31"/>
      <c r="D85" s="31"/>
      <c r="E85" s="31"/>
      <c r="F85" s="31"/>
      <c r="G85" s="31"/>
      <c r="H85" s="31"/>
    </row>
    <row r="86" spans="1:8" s="13" customFormat="1" ht="59.25" customHeight="1">
      <c r="A86" s="31"/>
      <c r="B86" s="31"/>
      <c r="C86" s="31"/>
      <c r="D86" s="31"/>
      <c r="E86" s="31"/>
      <c r="F86" s="31"/>
      <c r="G86" s="31"/>
      <c r="H86" s="31"/>
    </row>
    <row r="92" spans="1:8" s="13" customFormat="1">
      <c r="A92" s="28"/>
      <c r="B92" s="28"/>
      <c r="C92" s="28"/>
      <c r="D92" s="28"/>
      <c r="E92" s="28"/>
      <c r="F92" s="28"/>
      <c r="G92" s="28"/>
      <c r="H92" s="28"/>
    </row>
    <row r="93" spans="1:8" s="13" customFormat="1">
      <c r="A93" s="28"/>
      <c r="B93" s="28"/>
      <c r="C93" s="28"/>
      <c r="D93" s="28"/>
      <c r="E93" s="28"/>
      <c r="F93" s="28"/>
      <c r="G93" s="28"/>
      <c r="H93" s="28"/>
    </row>
    <row r="97" ht="12.75" customHeight="1"/>
    <row r="146" ht="56.25" customHeight="1"/>
    <row r="149" ht="12.75" customHeight="1"/>
    <row r="150" ht="12.75" customHeight="1"/>
    <row r="155" ht="12.75" customHeight="1"/>
    <row r="178" ht="21.75" customHeight="1"/>
    <row r="179" ht="23.2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1" ht="12.75" customHeight="1"/>
    <row r="222" ht="12.75" customHeight="1"/>
    <row r="223" ht="12.75" customHeight="1"/>
    <row r="225" ht="12.75" customHeight="1"/>
    <row r="226" ht="12.75" customHeight="1"/>
    <row r="227" ht="15" customHeight="1"/>
    <row r="232" ht="23.25" customHeight="1"/>
    <row r="233" ht="23.25" customHeight="1"/>
    <row r="234" ht="22.5" customHeight="1"/>
    <row r="235" ht="21" customHeight="1"/>
    <row r="236" ht="35.25" customHeight="1"/>
    <row r="237" ht="21.75" customHeight="1"/>
    <row r="238" ht="16.5" customHeight="1"/>
    <row r="239" ht="20.25" customHeight="1"/>
    <row r="244" ht="29.25" customHeight="1"/>
    <row r="245" ht="21.75" customHeight="1"/>
    <row r="246" ht="25.5" customHeight="1"/>
    <row r="247" ht="21" customHeight="1"/>
    <row r="248" ht="27.75" customHeight="1"/>
    <row r="249" ht="21" customHeight="1"/>
    <row r="250" ht="20.25" customHeight="1"/>
    <row r="251" ht="24" customHeight="1"/>
    <row r="252" ht="20.25" customHeight="1"/>
    <row r="253" ht="24.75" customHeight="1"/>
    <row r="254" ht="21.75" customHeight="1"/>
    <row r="255" ht="17.25" customHeight="1"/>
    <row r="256" ht="21.75" customHeight="1"/>
    <row r="257" ht="15.75" customHeight="1"/>
    <row r="258" ht="33.75" customHeight="1"/>
    <row r="259" ht="23.25" customHeight="1"/>
    <row r="260" ht="21.75" customHeight="1"/>
    <row r="261" ht="18" customHeight="1"/>
    <row r="262" ht="21.75" customHeight="1"/>
    <row r="263" ht="21" customHeight="1"/>
  </sheetData>
  <mergeCells count="114">
    <mergeCell ref="A64:B64"/>
    <mergeCell ref="C64:G64"/>
    <mergeCell ref="A60:B60"/>
    <mergeCell ref="C60:G60"/>
    <mergeCell ref="A61:B61"/>
    <mergeCell ref="C61:G61"/>
    <mergeCell ref="A63:B63"/>
    <mergeCell ref="C63:G63"/>
    <mergeCell ref="A62:B62"/>
    <mergeCell ref="C62:G62"/>
    <mergeCell ref="A59:B59"/>
    <mergeCell ref="C59:G59"/>
    <mergeCell ref="A58:B58"/>
    <mergeCell ref="C58:G58"/>
    <mergeCell ref="A51:B51"/>
    <mergeCell ref="C51:G51"/>
    <mergeCell ref="A52:B52"/>
    <mergeCell ref="C52:G52"/>
    <mergeCell ref="A46:B46"/>
    <mergeCell ref="C46:G46"/>
    <mergeCell ref="A47:B47"/>
    <mergeCell ref="C47:G47"/>
    <mergeCell ref="A48:B48"/>
    <mergeCell ref="C48:G48"/>
    <mergeCell ref="A43:B43"/>
    <mergeCell ref="C43:G43"/>
    <mergeCell ref="A44:B44"/>
    <mergeCell ref="C44:G44"/>
    <mergeCell ref="A45:B45"/>
    <mergeCell ref="C45:G45"/>
    <mergeCell ref="A57:B57"/>
    <mergeCell ref="C57:G57"/>
    <mergeCell ref="A56:B56"/>
    <mergeCell ref="C56:G56"/>
    <mergeCell ref="A41:B41"/>
    <mergeCell ref="C41:G41"/>
    <mergeCell ref="A42:B42"/>
    <mergeCell ref="C42:G42"/>
    <mergeCell ref="A54:B54"/>
    <mergeCell ref="C54:G54"/>
    <mergeCell ref="A49:B49"/>
    <mergeCell ref="C49:G49"/>
    <mergeCell ref="A53:B53"/>
    <mergeCell ref="C53:G53"/>
    <mergeCell ref="A55:B55"/>
    <mergeCell ref="C55:G55"/>
    <mergeCell ref="A50:B50"/>
    <mergeCell ref="C50:G50"/>
    <mergeCell ref="A40:B40"/>
    <mergeCell ref="C40:G40"/>
    <mergeCell ref="A34:B34"/>
    <mergeCell ref="C34:G34"/>
    <mergeCell ref="A35:B35"/>
    <mergeCell ref="C35:G35"/>
    <mergeCell ref="A39:B39"/>
    <mergeCell ref="C39:G39"/>
    <mergeCell ref="A36:B36"/>
    <mergeCell ref="C36:G36"/>
    <mergeCell ref="A23:B23"/>
    <mergeCell ref="C23:G23"/>
    <mergeCell ref="A24:B24"/>
    <mergeCell ref="C24:G24"/>
    <mergeCell ref="A38:B38"/>
    <mergeCell ref="C38:G38"/>
    <mergeCell ref="A37:B37"/>
    <mergeCell ref="C37:G37"/>
    <mergeCell ref="A27:B27"/>
    <mergeCell ref="C27:G27"/>
    <mergeCell ref="A25:B25"/>
    <mergeCell ref="C25:G25"/>
    <mergeCell ref="A21:B21"/>
    <mergeCell ref="C21:G21"/>
    <mergeCell ref="A26:B26"/>
    <mergeCell ref="C26:G26"/>
    <mergeCell ref="A22:B22"/>
    <mergeCell ref="C22:G22"/>
    <mergeCell ref="A28:B28"/>
    <mergeCell ref="C28:G28"/>
    <mergeCell ref="A33:B33"/>
    <mergeCell ref="C33:G33"/>
    <mergeCell ref="A31:B31"/>
    <mergeCell ref="C31:G31"/>
    <mergeCell ref="A30:B30"/>
    <mergeCell ref="C30:G30"/>
    <mergeCell ref="A29:B29"/>
    <mergeCell ref="C29:G29"/>
    <mergeCell ref="A32:B32"/>
    <mergeCell ref="C32:G32"/>
    <mergeCell ref="E1:H5"/>
    <mergeCell ref="A9:B9"/>
    <mergeCell ref="C9:G9"/>
    <mergeCell ref="A10:B10"/>
    <mergeCell ref="C10:G10"/>
    <mergeCell ref="A7:H7"/>
    <mergeCell ref="A16:B16"/>
    <mergeCell ref="C16:G16"/>
    <mergeCell ref="A11:B11"/>
    <mergeCell ref="C11:G11"/>
    <mergeCell ref="A17:B17"/>
    <mergeCell ref="C17:G17"/>
    <mergeCell ref="A12:B12"/>
    <mergeCell ref="C12:G12"/>
    <mergeCell ref="A14:B14"/>
    <mergeCell ref="C14:G14"/>
    <mergeCell ref="A13:B13"/>
    <mergeCell ref="C13:G13"/>
    <mergeCell ref="A18:B18"/>
    <mergeCell ref="C18:G18"/>
    <mergeCell ref="A15:B15"/>
    <mergeCell ref="C15:G15"/>
    <mergeCell ref="A20:B20"/>
    <mergeCell ref="C20:G20"/>
    <mergeCell ref="A19:B19"/>
    <mergeCell ref="C19:G19"/>
  </mergeCells>
  <phoneticPr fontId="2" type="noConversion"/>
  <pageMargins left="0.82677165354330717" right="0.39370078740157483" top="0.78740157480314965" bottom="0.78740157480314965" header="0.51181102362204722" footer="0.51181102362204722"/>
  <pageSetup paperSize="9" scale="79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56"/>
  <sheetViews>
    <sheetView workbookViewId="0">
      <selection activeCell="I55" sqref="I55"/>
    </sheetView>
  </sheetViews>
  <sheetFormatPr defaultRowHeight="12.75"/>
  <cols>
    <col min="1" max="1" width="10.7109375" customWidth="1"/>
    <col min="2" max="2" width="14.28515625" customWidth="1"/>
    <col min="7" max="7" width="22.28515625" customWidth="1"/>
    <col min="8" max="8" width="13.85546875" customWidth="1"/>
    <col min="9" max="9" width="14.140625" customWidth="1"/>
    <col min="10" max="10" width="12.7109375" customWidth="1"/>
  </cols>
  <sheetData>
    <row r="3" spans="1:10" ht="68.25" customHeight="1">
      <c r="A3" s="454" t="s">
        <v>8</v>
      </c>
      <c r="B3" s="454"/>
      <c r="C3" s="454"/>
      <c r="D3" s="454"/>
      <c r="E3" s="454"/>
      <c r="F3" s="454"/>
      <c r="G3" s="454"/>
      <c r="H3" s="454"/>
      <c r="I3" s="454"/>
      <c r="J3" s="454"/>
    </row>
    <row r="4" spans="1:10" ht="15.75">
      <c r="A4" s="31"/>
      <c r="B4" s="31"/>
      <c r="C4" s="31"/>
      <c r="D4" s="31"/>
      <c r="E4" s="31"/>
      <c r="F4" s="31"/>
      <c r="G4" s="31"/>
      <c r="H4" s="31" t="s">
        <v>94</v>
      </c>
    </row>
    <row r="5" spans="1:10" ht="49.5" customHeight="1">
      <c r="A5" s="467" t="s">
        <v>474</v>
      </c>
      <c r="B5" s="468"/>
      <c r="C5" s="467" t="s">
        <v>475</v>
      </c>
      <c r="D5" s="479"/>
      <c r="E5" s="479"/>
      <c r="F5" s="479"/>
      <c r="G5" s="468"/>
      <c r="H5" s="282" t="s">
        <v>95</v>
      </c>
      <c r="I5" s="282" t="s">
        <v>96</v>
      </c>
      <c r="J5" s="283" t="s">
        <v>97</v>
      </c>
    </row>
    <row r="6" spans="1:10" ht="15.75" customHeight="1">
      <c r="A6" s="480">
        <v>1</v>
      </c>
      <c r="B6" s="481"/>
      <c r="C6" s="480">
        <v>2</v>
      </c>
      <c r="D6" s="482"/>
      <c r="E6" s="482"/>
      <c r="F6" s="482"/>
      <c r="G6" s="481"/>
      <c r="H6" s="285">
        <v>3</v>
      </c>
      <c r="I6" s="285">
        <v>4</v>
      </c>
      <c r="J6" s="284">
        <v>5</v>
      </c>
    </row>
    <row r="7" spans="1:10" ht="18.75" customHeight="1">
      <c r="A7" s="471" t="s">
        <v>476</v>
      </c>
      <c r="B7" s="472"/>
      <c r="C7" s="473" t="s">
        <v>477</v>
      </c>
      <c r="D7" s="474"/>
      <c r="E7" s="474"/>
      <c r="F7" s="474"/>
      <c r="G7" s="475"/>
      <c r="H7" s="323">
        <f>H8+H12+H19+H22+H28</f>
        <v>1311.6</v>
      </c>
      <c r="I7" s="323">
        <f>I8+I12+I19+I22+I28</f>
        <v>809.01599999999996</v>
      </c>
      <c r="J7" s="254">
        <f t="shared" ref="J7:J15" si="0">I7*100/H7</f>
        <v>61.681610247026534</v>
      </c>
    </row>
    <row r="8" spans="1:10" ht="18.75" customHeight="1">
      <c r="A8" s="467" t="s">
        <v>478</v>
      </c>
      <c r="B8" s="468"/>
      <c r="C8" s="476" t="s">
        <v>479</v>
      </c>
      <c r="D8" s="477"/>
      <c r="E8" s="477"/>
      <c r="F8" s="477"/>
      <c r="G8" s="478"/>
      <c r="H8" s="324">
        <f>H9</f>
        <v>950</v>
      </c>
      <c r="I8" s="324">
        <f>I9</f>
        <v>735.43599999999992</v>
      </c>
      <c r="J8" s="253">
        <f t="shared" si="0"/>
        <v>77.414315789473676</v>
      </c>
    </row>
    <row r="9" spans="1:10" ht="18.75" customHeight="1">
      <c r="A9" s="467" t="s">
        <v>480</v>
      </c>
      <c r="B9" s="468"/>
      <c r="C9" s="476" t="s">
        <v>481</v>
      </c>
      <c r="D9" s="477"/>
      <c r="E9" s="477"/>
      <c r="F9" s="477"/>
      <c r="G9" s="478"/>
      <c r="H9" s="324">
        <f>H10</f>
        <v>950</v>
      </c>
      <c r="I9" s="324">
        <f>I10+I11</f>
        <v>735.43599999999992</v>
      </c>
      <c r="J9" s="253">
        <f t="shared" si="0"/>
        <v>77.414315789473676</v>
      </c>
    </row>
    <row r="10" spans="1:10" ht="77.25" customHeight="1">
      <c r="A10" s="467" t="s">
        <v>482</v>
      </c>
      <c r="B10" s="468"/>
      <c r="C10" s="461" t="s">
        <v>483</v>
      </c>
      <c r="D10" s="462"/>
      <c r="E10" s="462"/>
      <c r="F10" s="462"/>
      <c r="G10" s="463"/>
      <c r="H10" s="325">
        <f ca="1">'информация по доходам'!F30</f>
        <v>950</v>
      </c>
      <c r="I10" s="325">
        <f ca="1">'2'!H14</f>
        <v>735.43499999999995</v>
      </c>
      <c r="J10" s="253">
        <f t="shared" si="0"/>
        <v>77.414210526315784</v>
      </c>
    </row>
    <row r="11" spans="1:10" ht="61.5" customHeight="1">
      <c r="A11" s="444" t="s">
        <v>2</v>
      </c>
      <c r="B11" s="444"/>
      <c r="C11" s="446" t="s">
        <v>3</v>
      </c>
      <c r="D11" s="447"/>
      <c r="E11" s="447"/>
      <c r="F11" s="447"/>
      <c r="G11" s="448"/>
      <c r="H11" s="325">
        <v>0</v>
      </c>
      <c r="I11" s="325">
        <v>1E-3</v>
      </c>
      <c r="J11" s="253"/>
    </row>
    <row r="12" spans="1:10" ht="22.5" customHeight="1">
      <c r="A12" s="467" t="s">
        <v>484</v>
      </c>
      <c r="B12" s="468"/>
      <c r="C12" s="476" t="s">
        <v>485</v>
      </c>
      <c r="D12" s="477"/>
      <c r="E12" s="477"/>
      <c r="F12" s="477"/>
      <c r="G12" s="478"/>
      <c r="H12" s="324">
        <f>H13+H15</f>
        <v>58</v>
      </c>
      <c r="I12" s="324">
        <f>I13+I15</f>
        <v>21.38</v>
      </c>
      <c r="J12" s="253">
        <f t="shared" si="0"/>
        <v>36.862068965517238</v>
      </c>
    </row>
    <row r="13" spans="1:10" ht="24" customHeight="1">
      <c r="A13" s="467" t="s">
        <v>486</v>
      </c>
      <c r="B13" s="468"/>
      <c r="C13" s="461" t="s">
        <v>487</v>
      </c>
      <c r="D13" s="462"/>
      <c r="E13" s="462"/>
      <c r="F13" s="462"/>
      <c r="G13" s="463"/>
      <c r="H13" s="325">
        <f>H14</f>
        <v>4</v>
      </c>
      <c r="I13" s="325">
        <f>I14</f>
        <v>0.98699999999999999</v>
      </c>
      <c r="J13" s="253">
        <f t="shared" si="0"/>
        <v>24.675000000000001</v>
      </c>
    </row>
    <row r="14" spans="1:10" ht="54" customHeight="1">
      <c r="A14" s="467" t="s">
        <v>488</v>
      </c>
      <c r="B14" s="468"/>
      <c r="C14" s="464" t="s">
        <v>489</v>
      </c>
      <c r="D14" s="465"/>
      <c r="E14" s="465"/>
      <c r="F14" s="465"/>
      <c r="G14" s="466"/>
      <c r="H14" s="324">
        <v>4</v>
      </c>
      <c r="I14" s="324">
        <f ca="1">'2'!H24</f>
        <v>0.98699999999999999</v>
      </c>
      <c r="J14" s="253">
        <f t="shared" si="0"/>
        <v>24.675000000000001</v>
      </c>
    </row>
    <row r="15" spans="1:10" ht="23.25" customHeight="1">
      <c r="A15" s="467" t="s">
        <v>490</v>
      </c>
      <c r="B15" s="468"/>
      <c r="C15" s="461" t="s">
        <v>491</v>
      </c>
      <c r="D15" s="462"/>
      <c r="E15" s="462"/>
      <c r="F15" s="462"/>
      <c r="G15" s="463"/>
      <c r="H15" s="324">
        <f>H16+H17+H18</f>
        <v>54</v>
      </c>
      <c r="I15" s="324">
        <f ca="1">I16+I17+I18</f>
        <v>20.393000000000001</v>
      </c>
      <c r="J15" s="253">
        <f t="shared" si="0"/>
        <v>37.764814814814819</v>
      </c>
    </row>
    <row r="16" spans="1:10" ht="37.5" customHeight="1">
      <c r="A16" s="467" t="s">
        <v>148</v>
      </c>
      <c r="B16" s="468"/>
      <c r="C16" s="461" t="s">
        <v>146</v>
      </c>
      <c r="D16" s="462"/>
      <c r="E16" s="462"/>
      <c r="F16" s="462"/>
      <c r="G16" s="463"/>
      <c r="H16" s="324">
        <v>0</v>
      </c>
      <c r="I16" s="324">
        <f ca="1">'2'!H26</f>
        <v>8.1839999999999993</v>
      </c>
      <c r="J16" s="253">
        <v>0</v>
      </c>
    </row>
    <row r="17" spans="1:10" ht="25.5" customHeight="1">
      <c r="A17" s="467" t="s">
        <v>150</v>
      </c>
      <c r="B17" s="468"/>
      <c r="C17" s="461" t="s">
        <v>151</v>
      </c>
      <c r="D17" s="462"/>
      <c r="E17" s="462"/>
      <c r="F17" s="462"/>
      <c r="G17" s="463"/>
      <c r="H17" s="325">
        <v>0</v>
      </c>
      <c r="I17" s="325">
        <v>0</v>
      </c>
      <c r="J17" s="253">
        <v>0</v>
      </c>
    </row>
    <row r="18" spans="1:10" ht="39.75" customHeight="1">
      <c r="A18" s="467" t="s">
        <v>149</v>
      </c>
      <c r="B18" s="468"/>
      <c r="C18" s="461" t="s">
        <v>145</v>
      </c>
      <c r="D18" s="462"/>
      <c r="E18" s="462"/>
      <c r="F18" s="462"/>
      <c r="G18" s="463"/>
      <c r="H18" s="325">
        <v>54</v>
      </c>
      <c r="I18" s="325">
        <f ca="1">'2'!H28</f>
        <v>12.209</v>
      </c>
      <c r="J18" s="253">
        <f t="shared" ref="J18:J27" si="1">I18*100/H18</f>
        <v>22.609259259259257</v>
      </c>
    </row>
    <row r="19" spans="1:10" ht="22.5" customHeight="1">
      <c r="A19" s="467" t="s">
        <v>492</v>
      </c>
      <c r="B19" s="468"/>
      <c r="C19" s="476" t="s">
        <v>493</v>
      </c>
      <c r="D19" s="477"/>
      <c r="E19" s="477"/>
      <c r="F19" s="477"/>
      <c r="G19" s="478"/>
      <c r="H19" s="324">
        <f>H21</f>
        <v>21</v>
      </c>
      <c r="I19" s="324">
        <f ca="1">I21</f>
        <v>0</v>
      </c>
      <c r="J19" s="253">
        <f t="shared" si="1"/>
        <v>0</v>
      </c>
    </row>
    <row r="20" spans="1:10" ht="50.25" customHeight="1">
      <c r="A20" s="467" t="s">
        <v>494</v>
      </c>
      <c r="B20" s="468"/>
      <c r="C20" s="464" t="s">
        <v>495</v>
      </c>
      <c r="D20" s="465"/>
      <c r="E20" s="465"/>
      <c r="F20" s="465"/>
      <c r="G20" s="466"/>
      <c r="H20" s="324">
        <f>H21</f>
        <v>21</v>
      </c>
      <c r="I20" s="324">
        <f ca="1">I21</f>
        <v>0</v>
      </c>
      <c r="J20" s="253">
        <f t="shared" si="1"/>
        <v>0</v>
      </c>
    </row>
    <row r="21" spans="1:10" ht="77.25" customHeight="1">
      <c r="A21" s="467" t="s">
        <v>496</v>
      </c>
      <c r="B21" s="468"/>
      <c r="C21" s="464" t="s">
        <v>497</v>
      </c>
      <c r="D21" s="465"/>
      <c r="E21" s="465"/>
      <c r="F21" s="465"/>
      <c r="G21" s="466"/>
      <c r="H21" s="324">
        <v>21</v>
      </c>
      <c r="I21" s="324">
        <f ca="1">'2'!H31</f>
        <v>0</v>
      </c>
      <c r="J21" s="253">
        <f t="shared" si="1"/>
        <v>0</v>
      </c>
    </row>
    <row r="22" spans="1:10" ht="54" customHeight="1">
      <c r="A22" s="467" t="s">
        <v>498</v>
      </c>
      <c r="B22" s="468"/>
      <c r="C22" s="464" t="s">
        <v>499</v>
      </c>
      <c r="D22" s="465"/>
      <c r="E22" s="465"/>
      <c r="F22" s="465"/>
      <c r="G22" s="466"/>
      <c r="H22" s="324">
        <f>H23</f>
        <v>282.60000000000002</v>
      </c>
      <c r="I22" s="324">
        <f>I23</f>
        <v>52.2</v>
      </c>
      <c r="J22" s="253">
        <f t="shared" si="1"/>
        <v>18.471337579617831</v>
      </c>
    </row>
    <row r="23" spans="1:10" ht="99" customHeight="1">
      <c r="A23" s="467" t="s">
        <v>500</v>
      </c>
      <c r="B23" s="468"/>
      <c r="C23" s="464" t="s">
        <v>501</v>
      </c>
      <c r="D23" s="465"/>
      <c r="E23" s="465"/>
      <c r="F23" s="465"/>
      <c r="G23" s="466"/>
      <c r="H23" s="324">
        <f>H24+H26</f>
        <v>282.60000000000002</v>
      </c>
      <c r="I23" s="324">
        <f>I24+I26</f>
        <v>52.2</v>
      </c>
      <c r="J23" s="253">
        <f t="shared" si="1"/>
        <v>18.471337579617831</v>
      </c>
    </row>
    <row r="24" spans="1:10" ht="77.25" customHeight="1">
      <c r="A24" s="467" t="s">
        <v>502</v>
      </c>
      <c r="B24" s="468"/>
      <c r="C24" s="464" t="s">
        <v>503</v>
      </c>
      <c r="D24" s="465"/>
      <c r="E24" s="465"/>
      <c r="F24" s="465"/>
      <c r="G24" s="466"/>
      <c r="H24" s="324">
        <f>H25</f>
        <v>0</v>
      </c>
      <c r="I24" s="324">
        <f>I25</f>
        <v>0</v>
      </c>
      <c r="J24" s="253">
        <v>0</v>
      </c>
    </row>
    <row r="25" spans="1:10" ht="92.25" customHeight="1">
      <c r="A25" s="467" t="s">
        <v>504</v>
      </c>
      <c r="B25" s="468"/>
      <c r="C25" s="464" t="s">
        <v>443</v>
      </c>
      <c r="D25" s="465"/>
      <c r="E25" s="465"/>
      <c r="F25" s="465"/>
      <c r="G25" s="466"/>
      <c r="H25" s="324">
        <v>0</v>
      </c>
      <c r="I25" s="324">
        <v>0</v>
      </c>
      <c r="J25" s="253">
        <v>0</v>
      </c>
    </row>
    <row r="26" spans="1:10" ht="98.25" customHeight="1">
      <c r="A26" s="467" t="s">
        <v>505</v>
      </c>
      <c r="B26" s="468"/>
      <c r="C26" s="464" t="s">
        <v>506</v>
      </c>
      <c r="D26" s="465"/>
      <c r="E26" s="465"/>
      <c r="F26" s="465"/>
      <c r="G26" s="466"/>
      <c r="H26" s="324">
        <f>H27</f>
        <v>282.60000000000002</v>
      </c>
      <c r="I26" s="324">
        <f>I27</f>
        <v>52.2</v>
      </c>
      <c r="J26" s="253">
        <f t="shared" si="1"/>
        <v>18.471337579617831</v>
      </c>
    </row>
    <row r="27" spans="1:10" ht="62.25" customHeight="1">
      <c r="A27" s="467" t="s">
        <v>507</v>
      </c>
      <c r="B27" s="468"/>
      <c r="C27" s="464" t="s">
        <v>508</v>
      </c>
      <c r="D27" s="465"/>
      <c r="E27" s="465"/>
      <c r="F27" s="465"/>
      <c r="G27" s="466"/>
      <c r="H27" s="324">
        <v>282.60000000000002</v>
      </c>
      <c r="I27" s="324">
        <f ca="1">'2'!H37</f>
        <v>52.2</v>
      </c>
      <c r="J27" s="253">
        <f t="shared" si="1"/>
        <v>18.471337579617831</v>
      </c>
    </row>
    <row r="28" spans="1:10" ht="32.25" customHeight="1">
      <c r="A28" s="467" t="s">
        <v>509</v>
      </c>
      <c r="B28" s="468"/>
      <c r="C28" s="464" t="s">
        <v>510</v>
      </c>
      <c r="D28" s="465"/>
      <c r="E28" s="465"/>
      <c r="F28" s="465"/>
      <c r="G28" s="466"/>
      <c r="H28" s="324">
        <f>H29</f>
        <v>0</v>
      </c>
      <c r="I28" s="324">
        <f>I29</f>
        <v>0</v>
      </c>
      <c r="J28" s="253">
        <v>0</v>
      </c>
    </row>
    <row r="29" spans="1:10" ht="18" customHeight="1">
      <c r="A29" s="467" t="s">
        <v>511</v>
      </c>
      <c r="B29" s="468"/>
      <c r="C29" s="464" t="s">
        <v>512</v>
      </c>
      <c r="D29" s="465"/>
      <c r="E29" s="465"/>
      <c r="F29" s="465"/>
      <c r="G29" s="466"/>
      <c r="H29" s="324">
        <f>H30+H32+H31</f>
        <v>0</v>
      </c>
      <c r="I29" s="324">
        <f>I30+I32+I31+I35</f>
        <v>0</v>
      </c>
      <c r="J29" s="253">
        <v>0</v>
      </c>
    </row>
    <row r="30" spans="1:10" ht="32.25" customHeight="1">
      <c r="A30" s="467" t="s">
        <v>513</v>
      </c>
      <c r="B30" s="468"/>
      <c r="C30" s="461" t="s">
        <v>514</v>
      </c>
      <c r="D30" s="462"/>
      <c r="E30" s="462"/>
      <c r="F30" s="462"/>
      <c r="G30" s="463"/>
      <c r="H30" s="324">
        <v>0</v>
      </c>
      <c r="I30" s="324">
        <v>0</v>
      </c>
      <c r="J30" s="253">
        <v>0</v>
      </c>
    </row>
    <row r="31" spans="1:10" ht="32.25" customHeight="1">
      <c r="A31" s="467" t="s">
        <v>262</v>
      </c>
      <c r="B31" s="468"/>
      <c r="C31" s="461" t="s">
        <v>263</v>
      </c>
      <c r="D31" s="462"/>
      <c r="E31" s="462"/>
      <c r="F31" s="462"/>
      <c r="G31" s="463"/>
      <c r="H31" s="324">
        <v>0</v>
      </c>
      <c r="I31" s="324">
        <v>0</v>
      </c>
      <c r="J31" s="253">
        <v>0</v>
      </c>
    </row>
    <row r="32" spans="1:10" ht="32.25" customHeight="1">
      <c r="A32" s="467" t="s">
        <v>515</v>
      </c>
      <c r="B32" s="468"/>
      <c r="C32" s="461" t="s">
        <v>446</v>
      </c>
      <c r="D32" s="462"/>
      <c r="E32" s="462"/>
      <c r="F32" s="462"/>
      <c r="G32" s="463"/>
      <c r="H32" s="324">
        <v>0</v>
      </c>
      <c r="I32" s="324">
        <v>0</v>
      </c>
      <c r="J32" s="253">
        <v>0</v>
      </c>
    </row>
    <row r="33" spans="1:10" ht="32.25" customHeight="1">
      <c r="A33" s="467" t="s">
        <v>287</v>
      </c>
      <c r="B33" s="468"/>
      <c r="C33" s="461" t="s">
        <v>272</v>
      </c>
      <c r="D33" s="462"/>
      <c r="E33" s="462"/>
      <c r="F33" s="462"/>
      <c r="G33" s="463"/>
      <c r="H33" s="324">
        <v>0</v>
      </c>
      <c r="I33" s="324">
        <v>0</v>
      </c>
      <c r="J33" s="253">
        <v>0</v>
      </c>
    </row>
    <row r="34" spans="1:10" ht="32.25" customHeight="1">
      <c r="A34" s="467" t="s">
        <v>515</v>
      </c>
      <c r="B34" s="468"/>
      <c r="C34" s="461" t="s">
        <v>288</v>
      </c>
      <c r="D34" s="462"/>
      <c r="E34" s="462"/>
      <c r="F34" s="462"/>
      <c r="G34" s="463"/>
      <c r="H34" s="324">
        <v>0</v>
      </c>
      <c r="I34" s="324">
        <v>0</v>
      </c>
      <c r="J34" s="253">
        <v>0</v>
      </c>
    </row>
    <row r="35" spans="1:10" ht="32.25" customHeight="1">
      <c r="A35" s="467" t="s">
        <v>264</v>
      </c>
      <c r="B35" s="468"/>
      <c r="C35" s="461" t="s">
        <v>265</v>
      </c>
      <c r="D35" s="462"/>
      <c r="E35" s="462"/>
      <c r="F35" s="462"/>
      <c r="G35" s="463"/>
      <c r="H35" s="324">
        <v>0</v>
      </c>
      <c r="I35" s="324">
        <v>0</v>
      </c>
      <c r="J35" s="253">
        <v>0</v>
      </c>
    </row>
    <row r="36" spans="1:10" ht="26.25" customHeight="1">
      <c r="A36" s="471" t="s">
        <v>516</v>
      </c>
      <c r="B36" s="472"/>
      <c r="C36" s="483" t="s">
        <v>517</v>
      </c>
      <c r="D36" s="484"/>
      <c r="E36" s="484"/>
      <c r="F36" s="484"/>
      <c r="G36" s="485"/>
      <c r="H36" s="323">
        <f>H37</f>
        <v>4356.9570000000003</v>
      </c>
      <c r="I36" s="323">
        <f>I37+I52+I55</f>
        <v>1630.9280000000001</v>
      </c>
      <c r="J36" s="254">
        <f t="shared" ref="J36:J56" si="2">I36*100/H36</f>
        <v>37.432731146990896</v>
      </c>
    </row>
    <row r="37" spans="1:10" ht="48" customHeight="1">
      <c r="A37" s="467" t="s">
        <v>518</v>
      </c>
      <c r="B37" s="468"/>
      <c r="C37" s="464" t="s">
        <v>519</v>
      </c>
      <c r="D37" s="465"/>
      <c r="E37" s="465"/>
      <c r="F37" s="465"/>
      <c r="G37" s="466"/>
      <c r="H37" s="324">
        <f>H38+H41+H49+H46</f>
        <v>4356.9570000000003</v>
      </c>
      <c r="I37" s="324">
        <f>I38+I41+I49+I46</f>
        <v>1630.9280000000001</v>
      </c>
      <c r="J37" s="253">
        <f>I37*100/H37</f>
        <v>37.432731146990896</v>
      </c>
    </row>
    <row r="38" spans="1:10" ht="36.75" customHeight="1">
      <c r="A38" s="467" t="s">
        <v>51</v>
      </c>
      <c r="B38" s="468"/>
      <c r="C38" s="464" t="s">
        <v>520</v>
      </c>
      <c r="D38" s="465"/>
      <c r="E38" s="465"/>
      <c r="F38" s="465"/>
      <c r="G38" s="466"/>
      <c r="H38" s="324">
        <f>H39</f>
        <v>1019.37</v>
      </c>
      <c r="I38" s="324">
        <f>I39</f>
        <v>509.67500000000001</v>
      </c>
      <c r="J38" s="253">
        <f t="shared" si="2"/>
        <v>49.999019001932567</v>
      </c>
    </row>
    <row r="39" spans="1:10" ht="25.5" customHeight="1">
      <c r="A39" s="467" t="s">
        <v>52</v>
      </c>
      <c r="B39" s="468"/>
      <c r="C39" s="461" t="s">
        <v>521</v>
      </c>
      <c r="D39" s="462"/>
      <c r="E39" s="462"/>
      <c r="F39" s="462"/>
      <c r="G39" s="463"/>
      <c r="H39" s="324">
        <f>H40</f>
        <v>1019.37</v>
      </c>
      <c r="I39" s="324">
        <f>I40</f>
        <v>509.67500000000001</v>
      </c>
      <c r="J39" s="253">
        <f t="shared" si="2"/>
        <v>49.999019001932567</v>
      </c>
    </row>
    <row r="40" spans="1:10" ht="36" customHeight="1">
      <c r="A40" s="467" t="s">
        <v>53</v>
      </c>
      <c r="B40" s="468"/>
      <c r="C40" s="464" t="s">
        <v>448</v>
      </c>
      <c r="D40" s="465"/>
      <c r="E40" s="465"/>
      <c r="F40" s="465"/>
      <c r="G40" s="466"/>
      <c r="H40" s="324">
        <v>1019.37</v>
      </c>
      <c r="I40" s="324">
        <f ca="1">'2'!H48</f>
        <v>509.67500000000001</v>
      </c>
      <c r="J40" s="253">
        <f t="shared" si="2"/>
        <v>49.999019001932567</v>
      </c>
    </row>
    <row r="41" spans="1:10" ht="33" customHeight="1">
      <c r="A41" s="467" t="s">
        <v>76</v>
      </c>
      <c r="B41" s="468"/>
      <c r="C41" s="464" t="s">
        <v>522</v>
      </c>
      <c r="D41" s="465"/>
      <c r="E41" s="465"/>
      <c r="F41" s="465"/>
      <c r="G41" s="466"/>
      <c r="H41" s="324">
        <f>H42+H44</f>
        <v>128.58699999999999</v>
      </c>
      <c r="I41" s="324">
        <f>I42+I44</f>
        <v>52.052999999999997</v>
      </c>
      <c r="J41" s="253">
        <f t="shared" si="2"/>
        <v>40.480763996360437</v>
      </c>
    </row>
    <row r="42" spans="1:10" ht="37.5" customHeight="1">
      <c r="A42" s="467" t="s">
        <v>55</v>
      </c>
      <c r="B42" s="468"/>
      <c r="C42" s="464" t="s">
        <v>523</v>
      </c>
      <c r="D42" s="465"/>
      <c r="E42" s="465"/>
      <c r="F42" s="465"/>
      <c r="G42" s="466"/>
      <c r="H42" s="324">
        <f>H43</f>
        <v>0.78700000000000003</v>
      </c>
      <c r="I42" s="324">
        <f>I43</f>
        <v>0</v>
      </c>
      <c r="J42" s="253">
        <f t="shared" si="2"/>
        <v>0</v>
      </c>
    </row>
    <row r="43" spans="1:10" ht="35.25" customHeight="1">
      <c r="A43" s="467" t="s">
        <v>56</v>
      </c>
      <c r="B43" s="468"/>
      <c r="C43" s="464" t="s">
        <v>449</v>
      </c>
      <c r="D43" s="465"/>
      <c r="E43" s="465"/>
      <c r="F43" s="465"/>
      <c r="G43" s="466"/>
      <c r="H43" s="324">
        <v>0.78700000000000003</v>
      </c>
      <c r="I43" s="324">
        <v>0</v>
      </c>
      <c r="J43" s="253">
        <f t="shared" si="2"/>
        <v>0</v>
      </c>
    </row>
    <row r="44" spans="1:10" ht="49.5" customHeight="1">
      <c r="A44" s="467" t="s">
        <v>57</v>
      </c>
      <c r="B44" s="468"/>
      <c r="C44" s="464" t="s">
        <v>524</v>
      </c>
      <c r="D44" s="465"/>
      <c r="E44" s="465"/>
      <c r="F44" s="465"/>
      <c r="G44" s="466"/>
      <c r="H44" s="324">
        <f>H45</f>
        <v>127.8</v>
      </c>
      <c r="I44" s="324">
        <f>I45</f>
        <v>52.052999999999997</v>
      </c>
      <c r="J44" s="253">
        <f t="shared" si="2"/>
        <v>40.730046948356801</v>
      </c>
    </row>
    <row r="45" spans="1:10" ht="45" customHeight="1">
      <c r="A45" s="467" t="s">
        <v>58</v>
      </c>
      <c r="B45" s="468"/>
      <c r="C45" s="464" t="s">
        <v>525</v>
      </c>
      <c r="D45" s="465"/>
      <c r="E45" s="465"/>
      <c r="F45" s="465"/>
      <c r="G45" s="466"/>
      <c r="H45" s="324">
        <v>127.8</v>
      </c>
      <c r="I45" s="324">
        <f ca="1">'2'!H53</f>
        <v>52.052999999999997</v>
      </c>
      <c r="J45" s="253">
        <f t="shared" si="2"/>
        <v>40.730046948356801</v>
      </c>
    </row>
    <row r="46" spans="1:10" ht="21.75" customHeight="1">
      <c r="A46" s="467" t="s">
        <v>59</v>
      </c>
      <c r="B46" s="468"/>
      <c r="C46" s="464" t="s">
        <v>162</v>
      </c>
      <c r="D46" s="465"/>
      <c r="E46" s="465"/>
      <c r="F46" s="465"/>
      <c r="G46" s="466"/>
      <c r="H46" s="324">
        <f>H47</f>
        <v>643.20000000000005</v>
      </c>
      <c r="I46" s="324">
        <f>I47</f>
        <v>0</v>
      </c>
      <c r="J46" s="253">
        <v>0</v>
      </c>
    </row>
    <row r="47" spans="1:10" ht="19.5" customHeight="1">
      <c r="A47" s="467" t="s">
        <v>60</v>
      </c>
      <c r="B47" s="468"/>
      <c r="C47" s="464" t="s">
        <v>163</v>
      </c>
      <c r="D47" s="465"/>
      <c r="E47" s="465"/>
      <c r="F47" s="465"/>
      <c r="G47" s="466"/>
      <c r="H47" s="324">
        <f>H48</f>
        <v>643.20000000000005</v>
      </c>
      <c r="I47" s="324">
        <f>I48</f>
        <v>0</v>
      </c>
      <c r="J47" s="253">
        <v>0</v>
      </c>
    </row>
    <row r="48" spans="1:10" ht="21.75" customHeight="1">
      <c r="A48" s="467" t="s">
        <v>61</v>
      </c>
      <c r="B48" s="468"/>
      <c r="C48" s="464" t="s">
        <v>161</v>
      </c>
      <c r="D48" s="465"/>
      <c r="E48" s="465"/>
      <c r="F48" s="465"/>
      <c r="G48" s="466"/>
      <c r="H48" s="324">
        <v>643.20000000000005</v>
      </c>
      <c r="I48" s="324">
        <v>0</v>
      </c>
      <c r="J48" s="253">
        <v>0</v>
      </c>
    </row>
    <row r="49" spans="1:10" ht="17.25" customHeight="1">
      <c r="A49" s="467" t="s">
        <v>62</v>
      </c>
      <c r="B49" s="468"/>
      <c r="C49" s="464" t="s">
        <v>526</v>
      </c>
      <c r="D49" s="465"/>
      <c r="E49" s="465"/>
      <c r="F49" s="465"/>
      <c r="G49" s="466"/>
      <c r="H49" s="324">
        <f>H50</f>
        <v>2565.8000000000002</v>
      </c>
      <c r="I49" s="324">
        <f>I50</f>
        <v>1069.2</v>
      </c>
      <c r="J49" s="253">
        <f t="shared" si="2"/>
        <v>41.671213656559353</v>
      </c>
    </row>
    <row r="50" spans="1:10" ht="20.25" customHeight="1">
      <c r="A50" s="467" t="s">
        <v>63</v>
      </c>
      <c r="B50" s="468"/>
      <c r="C50" s="464" t="s">
        <v>527</v>
      </c>
      <c r="D50" s="465"/>
      <c r="E50" s="465"/>
      <c r="F50" s="465"/>
      <c r="G50" s="466"/>
      <c r="H50" s="324">
        <f>H51</f>
        <v>2565.8000000000002</v>
      </c>
      <c r="I50" s="324">
        <f>I51</f>
        <v>1069.2</v>
      </c>
      <c r="J50" s="253">
        <f t="shared" si="2"/>
        <v>41.671213656559353</v>
      </c>
    </row>
    <row r="51" spans="1:10" ht="20.25" customHeight="1">
      <c r="A51" s="467" t="s">
        <v>64</v>
      </c>
      <c r="B51" s="468"/>
      <c r="C51" s="464" t="s">
        <v>528</v>
      </c>
      <c r="D51" s="465"/>
      <c r="E51" s="465"/>
      <c r="F51" s="465"/>
      <c r="G51" s="466"/>
      <c r="H51" s="324">
        <v>2565.8000000000002</v>
      </c>
      <c r="I51" s="324">
        <f ca="1">'2'!H59</f>
        <v>1069.2</v>
      </c>
      <c r="J51" s="253">
        <f t="shared" si="2"/>
        <v>41.671213656559353</v>
      </c>
    </row>
    <row r="52" spans="1:10" ht="20.25" customHeight="1">
      <c r="A52" s="467" t="s">
        <v>225</v>
      </c>
      <c r="B52" s="468"/>
      <c r="C52" s="461" t="s">
        <v>226</v>
      </c>
      <c r="D52" s="462"/>
      <c r="E52" s="462"/>
      <c r="F52" s="462"/>
      <c r="G52" s="463"/>
      <c r="H52" s="324">
        <f>H53</f>
        <v>0</v>
      </c>
      <c r="I52" s="324">
        <f>I53</f>
        <v>0</v>
      </c>
      <c r="J52" s="253">
        <v>0</v>
      </c>
    </row>
    <row r="53" spans="1:10" ht="31.5" customHeight="1">
      <c r="A53" s="467" t="s">
        <v>227</v>
      </c>
      <c r="B53" s="468"/>
      <c r="C53" s="461" t="s">
        <v>222</v>
      </c>
      <c r="D53" s="462"/>
      <c r="E53" s="462"/>
      <c r="F53" s="462"/>
      <c r="G53" s="463"/>
      <c r="H53" s="324">
        <f>H54</f>
        <v>0</v>
      </c>
      <c r="I53" s="324">
        <f>I54</f>
        <v>0</v>
      </c>
      <c r="J53" s="253">
        <v>0</v>
      </c>
    </row>
    <row r="54" spans="1:10" ht="36.75" customHeight="1">
      <c r="A54" s="467" t="s">
        <v>259</v>
      </c>
      <c r="B54" s="468"/>
      <c r="C54" s="461" t="s">
        <v>222</v>
      </c>
      <c r="D54" s="462"/>
      <c r="E54" s="462"/>
      <c r="F54" s="462"/>
      <c r="G54" s="463"/>
      <c r="H54" s="324">
        <v>0</v>
      </c>
      <c r="I54" s="324">
        <v>0</v>
      </c>
      <c r="J54" s="253">
        <v>0</v>
      </c>
    </row>
    <row r="55" spans="1:10" ht="54" customHeight="1">
      <c r="A55" s="467" t="s">
        <v>65</v>
      </c>
      <c r="B55" s="468"/>
      <c r="C55" s="461" t="s">
        <v>177</v>
      </c>
      <c r="D55" s="462"/>
      <c r="E55" s="462"/>
      <c r="F55" s="462"/>
      <c r="G55" s="463"/>
      <c r="H55" s="324">
        <v>0</v>
      </c>
      <c r="I55" s="324">
        <v>0</v>
      </c>
      <c r="J55" s="253">
        <v>0</v>
      </c>
    </row>
    <row r="56" spans="1:10" ht="15.75">
      <c r="A56" s="471"/>
      <c r="B56" s="472"/>
      <c r="C56" s="473" t="s">
        <v>529</v>
      </c>
      <c r="D56" s="474"/>
      <c r="E56" s="474"/>
      <c r="F56" s="474"/>
      <c r="G56" s="475"/>
      <c r="H56" s="323">
        <f>H7+H36+H33+H34</f>
        <v>5668.5570000000007</v>
      </c>
      <c r="I56" s="323">
        <f>I7+I36+I33+I34</f>
        <v>2439.944</v>
      </c>
      <c r="J56" s="254">
        <f t="shared" si="2"/>
        <v>43.043476496752163</v>
      </c>
    </row>
  </sheetData>
  <mergeCells count="105">
    <mergeCell ref="C54:G54"/>
    <mergeCell ref="A55:B55"/>
    <mergeCell ref="C55:G55"/>
    <mergeCell ref="C46:G46"/>
    <mergeCell ref="C45:G45"/>
    <mergeCell ref="A45:B45"/>
    <mergeCell ref="A46:B46"/>
    <mergeCell ref="A49:B49"/>
    <mergeCell ref="A48:B48"/>
    <mergeCell ref="C49:G49"/>
    <mergeCell ref="A47:B47"/>
    <mergeCell ref="C47:G47"/>
    <mergeCell ref="A56:B56"/>
    <mergeCell ref="C56:G56"/>
    <mergeCell ref="A53:B53"/>
    <mergeCell ref="C53:G53"/>
    <mergeCell ref="A54:B54"/>
    <mergeCell ref="A44:B44"/>
    <mergeCell ref="C44:G44"/>
    <mergeCell ref="A43:B43"/>
    <mergeCell ref="A52:B52"/>
    <mergeCell ref="C48:G48"/>
    <mergeCell ref="C52:G52"/>
    <mergeCell ref="A50:B50"/>
    <mergeCell ref="C50:G50"/>
    <mergeCell ref="A51:B51"/>
    <mergeCell ref="C51:G51"/>
    <mergeCell ref="A42:B42"/>
    <mergeCell ref="C42:G42"/>
    <mergeCell ref="A40:B40"/>
    <mergeCell ref="C39:G39"/>
    <mergeCell ref="A35:B35"/>
    <mergeCell ref="A36:B36"/>
    <mergeCell ref="A39:B39"/>
    <mergeCell ref="A38:B38"/>
    <mergeCell ref="A37:B37"/>
    <mergeCell ref="A41:B41"/>
    <mergeCell ref="C30:G30"/>
    <mergeCell ref="C28:G28"/>
    <mergeCell ref="C32:G32"/>
    <mergeCell ref="C40:G40"/>
    <mergeCell ref="C37:G37"/>
    <mergeCell ref="C43:G43"/>
    <mergeCell ref="C41:G41"/>
    <mergeCell ref="A33:B33"/>
    <mergeCell ref="C35:G35"/>
    <mergeCell ref="C36:G36"/>
    <mergeCell ref="C38:G38"/>
    <mergeCell ref="C34:G34"/>
    <mergeCell ref="C33:G33"/>
    <mergeCell ref="A34:B34"/>
    <mergeCell ref="A27:B27"/>
    <mergeCell ref="A30:B30"/>
    <mergeCell ref="C22:G22"/>
    <mergeCell ref="C18:G18"/>
    <mergeCell ref="C20:G20"/>
    <mergeCell ref="C23:G23"/>
    <mergeCell ref="A20:B20"/>
    <mergeCell ref="A21:B21"/>
    <mergeCell ref="C21:G21"/>
    <mergeCell ref="A18:B18"/>
    <mergeCell ref="C31:G31"/>
    <mergeCell ref="C29:G29"/>
    <mergeCell ref="C27:G27"/>
    <mergeCell ref="A32:B32"/>
    <mergeCell ref="C25:G25"/>
    <mergeCell ref="C26:G26"/>
    <mergeCell ref="A26:B26"/>
    <mergeCell ref="A29:B29"/>
    <mergeCell ref="A31:B31"/>
    <mergeCell ref="A28:B28"/>
    <mergeCell ref="A10:B10"/>
    <mergeCell ref="C10:G10"/>
    <mergeCell ref="C12:G12"/>
    <mergeCell ref="A11:B11"/>
    <mergeCell ref="C19:G19"/>
    <mergeCell ref="C24:G24"/>
    <mergeCell ref="A22:B22"/>
    <mergeCell ref="A24:B24"/>
    <mergeCell ref="A19:B19"/>
    <mergeCell ref="A25:B25"/>
    <mergeCell ref="A23:B23"/>
    <mergeCell ref="A9:B9"/>
    <mergeCell ref="C9:G9"/>
    <mergeCell ref="C14:G14"/>
    <mergeCell ref="A13:B13"/>
    <mergeCell ref="A12:B12"/>
    <mergeCell ref="A14:B14"/>
    <mergeCell ref="C17:G17"/>
    <mergeCell ref="A17:B17"/>
    <mergeCell ref="C16:G16"/>
    <mergeCell ref="C13:G13"/>
    <mergeCell ref="C15:G15"/>
    <mergeCell ref="A15:B15"/>
    <mergeCell ref="A16:B16"/>
    <mergeCell ref="C11:G11"/>
    <mergeCell ref="A3:J3"/>
    <mergeCell ref="A7:B7"/>
    <mergeCell ref="C7:G7"/>
    <mergeCell ref="A8:B8"/>
    <mergeCell ref="C8:G8"/>
    <mergeCell ref="A5:B5"/>
    <mergeCell ref="C5:G5"/>
    <mergeCell ref="A6:B6"/>
    <mergeCell ref="C6:G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K100"/>
  <sheetViews>
    <sheetView view="pageBreakPreview" topLeftCell="A77" zoomScale="160" zoomScaleSheetLayoutView="160" workbookViewId="0">
      <selection activeCell="F98" sqref="F98"/>
    </sheetView>
  </sheetViews>
  <sheetFormatPr defaultRowHeight="12.75"/>
  <cols>
    <col min="1" max="1" width="7.42578125" style="58" customWidth="1"/>
    <col min="2" max="2" width="5" style="58" customWidth="1"/>
    <col min="3" max="3" width="8" style="58" customWidth="1"/>
    <col min="4" max="4" width="11.28515625" style="58" customWidth="1"/>
    <col min="5" max="5" width="7.85546875" style="58" customWidth="1"/>
    <col min="6" max="6" width="44.28515625" style="58" customWidth="1"/>
    <col min="7" max="7" width="18.140625" style="70" customWidth="1"/>
    <col min="8" max="8" width="9.140625" style="57"/>
    <col min="9" max="9" width="12.85546875" style="57" customWidth="1"/>
    <col min="10" max="63" width="9.140625" style="57"/>
    <col min="64" max="16384" width="9.140625" style="58"/>
  </cols>
  <sheetData>
    <row r="1" spans="1:63">
      <c r="A1" s="56"/>
      <c r="B1" s="56"/>
      <c r="C1" s="56"/>
      <c r="D1" s="56"/>
      <c r="E1" s="56"/>
      <c r="F1" s="486" t="s">
        <v>531</v>
      </c>
      <c r="G1" s="487"/>
    </row>
    <row r="2" spans="1:63" s="61" customFormat="1" ht="51" customHeight="1">
      <c r="A2" s="59"/>
      <c r="B2" s="59"/>
      <c r="C2" s="59"/>
      <c r="D2" s="59"/>
      <c r="E2" s="59"/>
      <c r="F2" s="488" t="s">
        <v>266</v>
      </c>
      <c r="G2" s="488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</row>
    <row r="3" spans="1:63" s="61" customFormat="1" ht="53.25" customHeight="1">
      <c r="A3" s="489" t="s">
        <v>9</v>
      </c>
      <c r="B3" s="490"/>
      <c r="C3" s="490"/>
      <c r="D3" s="490"/>
      <c r="E3" s="490"/>
      <c r="F3" s="490"/>
      <c r="G3" s="49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</row>
    <row r="4" spans="1:63" ht="12.75" customHeight="1">
      <c r="A4" s="491" t="s">
        <v>94</v>
      </c>
      <c r="B4" s="492"/>
      <c r="C4" s="492"/>
      <c r="D4" s="492"/>
      <c r="E4" s="492"/>
      <c r="F4" s="492"/>
      <c r="G4" s="492"/>
    </row>
    <row r="5" spans="1:63" ht="48" customHeight="1">
      <c r="A5" s="62" t="s">
        <v>595</v>
      </c>
      <c r="B5" s="62" t="s">
        <v>532</v>
      </c>
      <c r="C5" s="62" t="s">
        <v>533</v>
      </c>
      <c r="D5" s="62" t="s">
        <v>596</v>
      </c>
      <c r="E5" s="62" t="s">
        <v>548</v>
      </c>
      <c r="F5" s="62" t="s">
        <v>469</v>
      </c>
      <c r="G5" s="37" t="s">
        <v>530</v>
      </c>
    </row>
    <row r="6" spans="1:63" ht="12.75" customHeight="1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4">
        <v>7</v>
      </c>
    </row>
    <row r="7" spans="1:63" ht="31.5" customHeight="1">
      <c r="A7" s="54" t="s">
        <v>268</v>
      </c>
      <c r="B7" s="55"/>
      <c r="C7" s="55"/>
      <c r="D7" s="55"/>
      <c r="E7" s="55"/>
      <c r="F7" s="71" t="s">
        <v>267</v>
      </c>
      <c r="G7" s="169"/>
    </row>
    <row r="8" spans="1:63" ht="15.75" customHeight="1">
      <c r="A8" s="54" t="s">
        <v>268</v>
      </c>
      <c r="B8" s="54" t="s">
        <v>551</v>
      </c>
      <c r="C8" s="55"/>
      <c r="D8" s="55"/>
      <c r="E8" s="55"/>
      <c r="F8" s="295" t="s">
        <v>550</v>
      </c>
      <c r="G8" s="326">
        <f>G9+G16+G35</f>
        <v>1520.4309999999998</v>
      </c>
    </row>
    <row r="9" spans="1:63" s="294" customFormat="1" ht="49.5" customHeight="1">
      <c r="A9" s="290" t="s">
        <v>268</v>
      </c>
      <c r="B9" s="290" t="s">
        <v>551</v>
      </c>
      <c r="C9" s="290" t="s">
        <v>553</v>
      </c>
      <c r="D9" s="290"/>
      <c r="E9" s="290"/>
      <c r="F9" s="291" t="s">
        <v>552</v>
      </c>
      <c r="G9" s="327">
        <f>G10</f>
        <v>449.69900000000001</v>
      </c>
      <c r="H9" s="296"/>
      <c r="I9" s="297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</row>
    <row r="10" spans="1:63" ht="61.5" customHeight="1">
      <c r="A10" s="55" t="s">
        <v>268</v>
      </c>
      <c r="B10" s="55" t="s">
        <v>551</v>
      </c>
      <c r="C10" s="55" t="s">
        <v>553</v>
      </c>
      <c r="D10" s="55" t="s">
        <v>228</v>
      </c>
      <c r="E10" s="55"/>
      <c r="F10" s="72" t="s">
        <v>554</v>
      </c>
      <c r="G10" s="328">
        <f>G11</f>
        <v>449.69900000000001</v>
      </c>
    </row>
    <row r="11" spans="1:63" ht="21.75" customHeight="1">
      <c r="A11" s="55" t="s">
        <v>268</v>
      </c>
      <c r="B11" s="55" t="s">
        <v>551</v>
      </c>
      <c r="C11" s="55" t="s">
        <v>553</v>
      </c>
      <c r="D11" s="55" t="s">
        <v>228</v>
      </c>
      <c r="E11" s="55"/>
      <c r="F11" s="72" t="s">
        <v>555</v>
      </c>
      <c r="G11" s="329">
        <f>G12</f>
        <v>449.69900000000001</v>
      </c>
    </row>
    <row r="12" spans="1:63" ht="72.75" customHeight="1">
      <c r="A12" s="55" t="s">
        <v>268</v>
      </c>
      <c r="B12" s="55" t="s">
        <v>551</v>
      </c>
      <c r="C12" s="55" t="s">
        <v>553</v>
      </c>
      <c r="D12" s="55" t="s">
        <v>228</v>
      </c>
      <c r="E12" s="55" t="s">
        <v>84</v>
      </c>
      <c r="F12" s="72" t="s">
        <v>159</v>
      </c>
      <c r="G12" s="329">
        <f>G13</f>
        <v>449.69900000000001</v>
      </c>
    </row>
    <row r="13" spans="1:63" ht="28.5" customHeight="1">
      <c r="A13" s="55" t="s">
        <v>268</v>
      </c>
      <c r="B13" s="55" t="s">
        <v>551</v>
      </c>
      <c r="C13" s="55" t="s">
        <v>553</v>
      </c>
      <c r="D13" s="55" t="s">
        <v>228</v>
      </c>
      <c r="E13" s="55" t="s">
        <v>158</v>
      </c>
      <c r="F13" s="72" t="s">
        <v>160</v>
      </c>
      <c r="G13" s="329">
        <f>G15+G14</f>
        <v>449.69900000000001</v>
      </c>
    </row>
    <row r="14" spans="1:63" ht="19.5" customHeight="1">
      <c r="A14" s="55" t="s">
        <v>268</v>
      </c>
      <c r="B14" s="55" t="s">
        <v>551</v>
      </c>
      <c r="C14" s="55" t="s">
        <v>553</v>
      </c>
      <c r="D14" s="55" t="s">
        <v>228</v>
      </c>
      <c r="E14" s="55" t="s">
        <v>557</v>
      </c>
      <c r="F14" s="72" t="s">
        <v>230</v>
      </c>
      <c r="G14" s="329">
        <v>345.39100000000002</v>
      </c>
    </row>
    <row r="15" spans="1:63" ht="19.5" customHeight="1">
      <c r="A15" s="55" t="s">
        <v>268</v>
      </c>
      <c r="B15" s="55" t="s">
        <v>551</v>
      </c>
      <c r="C15" s="55" t="s">
        <v>553</v>
      </c>
      <c r="D15" s="55" t="s">
        <v>228</v>
      </c>
      <c r="E15" s="55" t="s">
        <v>229</v>
      </c>
      <c r="F15" s="72" t="s">
        <v>231</v>
      </c>
      <c r="G15" s="329">
        <v>104.30800000000001</v>
      </c>
    </row>
    <row r="16" spans="1:63" s="294" customFormat="1" ht="68.25" customHeight="1">
      <c r="A16" s="290" t="s">
        <v>268</v>
      </c>
      <c r="B16" s="290" t="s">
        <v>551</v>
      </c>
      <c r="C16" s="290" t="s">
        <v>559</v>
      </c>
      <c r="D16" s="290"/>
      <c r="E16" s="290"/>
      <c r="F16" s="291" t="s">
        <v>558</v>
      </c>
      <c r="G16" s="330">
        <f>G17</f>
        <v>7.6880000000000006</v>
      </c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</row>
    <row r="17" spans="1:9" ht="59.25" customHeight="1">
      <c r="A17" s="55" t="s">
        <v>268</v>
      </c>
      <c r="B17" s="55" t="s">
        <v>551</v>
      </c>
      <c r="C17" s="55" t="s">
        <v>559</v>
      </c>
      <c r="D17" s="55" t="s">
        <v>232</v>
      </c>
      <c r="E17" s="55"/>
      <c r="F17" s="72" t="s">
        <v>554</v>
      </c>
      <c r="G17" s="329">
        <f>G18</f>
        <v>7.6880000000000006</v>
      </c>
    </row>
    <row r="18" spans="1:9" ht="21.75" customHeight="1">
      <c r="A18" s="55" t="s">
        <v>268</v>
      </c>
      <c r="B18" s="55" t="s">
        <v>551</v>
      </c>
      <c r="C18" s="55" t="s">
        <v>559</v>
      </c>
      <c r="D18" s="55" t="s">
        <v>232</v>
      </c>
      <c r="E18" s="55"/>
      <c r="F18" s="72" t="s">
        <v>560</v>
      </c>
      <c r="G18" s="331">
        <f>G19+G24+G28</f>
        <v>7.6880000000000006</v>
      </c>
      <c r="I18" s="65"/>
    </row>
    <row r="19" spans="1:9" ht="79.5" customHeight="1">
      <c r="A19" s="55" t="s">
        <v>268</v>
      </c>
      <c r="B19" s="55" t="s">
        <v>551</v>
      </c>
      <c r="C19" s="55" t="s">
        <v>559</v>
      </c>
      <c r="D19" s="55" t="s">
        <v>232</v>
      </c>
      <c r="E19" s="55" t="s">
        <v>84</v>
      </c>
      <c r="F19" s="72" t="s">
        <v>159</v>
      </c>
      <c r="G19" s="331">
        <f>G20</f>
        <v>7.6880000000000006</v>
      </c>
      <c r="I19" s="65"/>
    </row>
    <row r="20" spans="1:9" ht="32.25" customHeight="1">
      <c r="A20" s="55" t="s">
        <v>268</v>
      </c>
      <c r="B20" s="55" t="s">
        <v>551</v>
      </c>
      <c r="C20" s="55" t="s">
        <v>559</v>
      </c>
      <c r="D20" s="55" t="s">
        <v>232</v>
      </c>
      <c r="E20" s="55" t="s">
        <v>158</v>
      </c>
      <c r="F20" s="72" t="s">
        <v>160</v>
      </c>
      <c r="G20" s="331">
        <f>G21+G22+G23</f>
        <v>7.6880000000000006</v>
      </c>
      <c r="I20" s="65"/>
    </row>
    <row r="21" spans="1:9" ht="19.5" customHeight="1">
      <c r="A21" s="55" t="s">
        <v>268</v>
      </c>
      <c r="B21" s="55" t="s">
        <v>551</v>
      </c>
      <c r="C21" s="55" t="s">
        <v>559</v>
      </c>
      <c r="D21" s="55" t="s">
        <v>232</v>
      </c>
      <c r="E21" s="55" t="s">
        <v>557</v>
      </c>
      <c r="F21" s="72" t="s">
        <v>230</v>
      </c>
      <c r="G21" s="329">
        <v>5.9050000000000002</v>
      </c>
      <c r="I21" s="65"/>
    </row>
    <row r="22" spans="1:9" ht="47.25" customHeight="1">
      <c r="A22" s="55" t="s">
        <v>268</v>
      </c>
      <c r="B22" s="55" t="s">
        <v>551</v>
      </c>
      <c r="C22" s="55" t="s">
        <v>559</v>
      </c>
      <c r="D22" s="55" t="s">
        <v>232</v>
      </c>
      <c r="E22" s="55" t="s">
        <v>563</v>
      </c>
      <c r="F22" s="72" t="s">
        <v>260</v>
      </c>
      <c r="G22" s="329">
        <v>0</v>
      </c>
      <c r="I22" s="65"/>
    </row>
    <row r="23" spans="1:9" ht="19.5" customHeight="1">
      <c r="A23" s="55" t="s">
        <v>268</v>
      </c>
      <c r="B23" s="55" t="s">
        <v>551</v>
      </c>
      <c r="C23" s="55" t="s">
        <v>559</v>
      </c>
      <c r="D23" s="55" t="s">
        <v>232</v>
      </c>
      <c r="E23" s="55" t="s">
        <v>229</v>
      </c>
      <c r="F23" s="72" t="s">
        <v>233</v>
      </c>
      <c r="G23" s="329">
        <v>1.7829999999999999</v>
      </c>
      <c r="I23" s="65"/>
    </row>
    <row r="24" spans="1:9" ht="35.25" customHeight="1">
      <c r="A24" s="55" t="s">
        <v>268</v>
      </c>
      <c r="B24" s="55" t="s">
        <v>551</v>
      </c>
      <c r="C24" s="55" t="s">
        <v>559</v>
      </c>
      <c r="D24" s="55" t="s">
        <v>232</v>
      </c>
      <c r="E24" s="55" t="s">
        <v>153</v>
      </c>
      <c r="F24" s="72" t="s">
        <v>156</v>
      </c>
      <c r="G24" s="329">
        <f>G25</f>
        <v>0</v>
      </c>
      <c r="I24" s="65"/>
    </row>
    <row r="25" spans="1:9" ht="47.25" customHeight="1">
      <c r="A25" s="55" t="s">
        <v>268</v>
      </c>
      <c r="B25" s="55" t="s">
        <v>551</v>
      </c>
      <c r="C25" s="55" t="s">
        <v>559</v>
      </c>
      <c r="D25" s="55" t="s">
        <v>232</v>
      </c>
      <c r="E25" s="55" t="s">
        <v>154</v>
      </c>
      <c r="F25" s="72" t="s">
        <v>157</v>
      </c>
      <c r="G25" s="329">
        <f>G26+G27</f>
        <v>0</v>
      </c>
      <c r="I25" s="65"/>
    </row>
    <row r="26" spans="1:9" ht="29.25" customHeight="1">
      <c r="A26" s="55" t="s">
        <v>268</v>
      </c>
      <c r="B26" s="55" t="s">
        <v>551</v>
      </c>
      <c r="C26" s="55" t="s">
        <v>559</v>
      </c>
      <c r="D26" s="55" t="s">
        <v>232</v>
      </c>
      <c r="E26" s="55" t="s">
        <v>565</v>
      </c>
      <c r="F26" s="72" t="s">
        <v>564</v>
      </c>
      <c r="G26" s="329">
        <v>0</v>
      </c>
    </row>
    <row r="27" spans="1:9" ht="29.25" customHeight="1">
      <c r="A27" s="55" t="s">
        <v>268</v>
      </c>
      <c r="B27" s="55" t="s">
        <v>551</v>
      </c>
      <c r="C27" s="55" t="s">
        <v>559</v>
      </c>
      <c r="D27" s="55" t="s">
        <v>232</v>
      </c>
      <c r="E27" s="55" t="s">
        <v>567</v>
      </c>
      <c r="F27" s="72" t="s">
        <v>566</v>
      </c>
      <c r="G27" s="329">
        <v>0</v>
      </c>
    </row>
    <row r="28" spans="1:9" ht="19.5" customHeight="1">
      <c r="A28" s="55" t="s">
        <v>268</v>
      </c>
      <c r="B28" s="55" t="s">
        <v>551</v>
      </c>
      <c r="C28" s="55" t="s">
        <v>559</v>
      </c>
      <c r="D28" s="55" t="s">
        <v>232</v>
      </c>
      <c r="E28" s="55" t="s">
        <v>166</v>
      </c>
      <c r="F28" s="72" t="s">
        <v>171</v>
      </c>
      <c r="G28" s="329">
        <f>G29+G31</f>
        <v>0</v>
      </c>
    </row>
    <row r="29" spans="1:9" ht="19.5" customHeight="1">
      <c r="A29" s="55" t="s">
        <v>268</v>
      </c>
      <c r="B29" s="55" t="s">
        <v>551</v>
      </c>
      <c r="C29" s="55" t="s">
        <v>559</v>
      </c>
      <c r="D29" s="55" t="s">
        <v>232</v>
      </c>
      <c r="E29" s="55" t="s">
        <v>234</v>
      </c>
      <c r="F29" s="72" t="s">
        <v>235</v>
      </c>
      <c r="G29" s="329">
        <f>G30</f>
        <v>0</v>
      </c>
    </row>
    <row r="30" spans="1:9" ht="29.25" customHeight="1">
      <c r="A30" s="55" t="s">
        <v>268</v>
      </c>
      <c r="B30" s="55" t="s">
        <v>551</v>
      </c>
      <c r="C30" s="55" t="s">
        <v>559</v>
      </c>
      <c r="D30" s="55" t="s">
        <v>232</v>
      </c>
      <c r="E30" s="55" t="s">
        <v>236</v>
      </c>
      <c r="F30" s="72" t="s">
        <v>235</v>
      </c>
      <c r="G30" s="329">
        <v>0</v>
      </c>
    </row>
    <row r="31" spans="1:9" ht="19.5" customHeight="1">
      <c r="A31" s="55" t="s">
        <v>268</v>
      </c>
      <c r="B31" s="55" t="s">
        <v>551</v>
      </c>
      <c r="C31" s="55" t="s">
        <v>559</v>
      </c>
      <c r="D31" s="55" t="s">
        <v>232</v>
      </c>
      <c r="E31" s="55" t="s">
        <v>170</v>
      </c>
      <c r="F31" s="72" t="s">
        <v>172</v>
      </c>
      <c r="G31" s="329">
        <f>G32+G33+G34</f>
        <v>0</v>
      </c>
    </row>
    <row r="32" spans="1:9" ht="29.25" customHeight="1">
      <c r="A32" s="55" t="s">
        <v>268</v>
      </c>
      <c r="B32" s="55" t="s">
        <v>551</v>
      </c>
      <c r="C32" s="55" t="s">
        <v>559</v>
      </c>
      <c r="D32" s="55" t="s">
        <v>232</v>
      </c>
      <c r="E32" s="55" t="s">
        <v>569</v>
      </c>
      <c r="F32" s="72" t="s">
        <v>568</v>
      </c>
      <c r="G32" s="329">
        <v>0</v>
      </c>
    </row>
    <row r="33" spans="1:63" ht="20.25" customHeight="1">
      <c r="A33" s="55" t="s">
        <v>268</v>
      </c>
      <c r="B33" s="55" t="s">
        <v>551</v>
      </c>
      <c r="C33" s="55" t="s">
        <v>559</v>
      </c>
      <c r="D33" s="55" t="s">
        <v>232</v>
      </c>
      <c r="E33" s="55" t="s">
        <v>571</v>
      </c>
      <c r="F33" s="72" t="s">
        <v>570</v>
      </c>
      <c r="G33" s="326">
        <v>0</v>
      </c>
    </row>
    <row r="34" spans="1:63" ht="20.25" customHeight="1">
      <c r="A34" s="55" t="s">
        <v>268</v>
      </c>
      <c r="B34" s="55" t="s">
        <v>551</v>
      </c>
      <c r="C34" s="55" t="s">
        <v>559</v>
      </c>
      <c r="D34" s="55" t="s">
        <v>232</v>
      </c>
      <c r="E34" s="55" t="s">
        <v>192</v>
      </c>
      <c r="F34" s="72" t="s">
        <v>193</v>
      </c>
      <c r="G34" s="326">
        <v>0</v>
      </c>
    </row>
    <row r="35" spans="1:63" s="294" customFormat="1" ht="17.25" customHeight="1">
      <c r="A35" s="290" t="s">
        <v>268</v>
      </c>
      <c r="B35" s="290" t="s">
        <v>551</v>
      </c>
      <c r="C35" s="290" t="s">
        <v>573</v>
      </c>
      <c r="D35" s="290"/>
      <c r="E35" s="290"/>
      <c r="F35" s="291" t="s">
        <v>536</v>
      </c>
      <c r="G35" s="327">
        <f>G36+G51</f>
        <v>1063.0439999999999</v>
      </c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</row>
    <row r="36" spans="1:63" ht="29.25" customHeight="1">
      <c r="A36" s="55" t="s">
        <v>268</v>
      </c>
      <c r="B36" s="55" t="s">
        <v>551</v>
      </c>
      <c r="C36" s="55" t="s">
        <v>573</v>
      </c>
      <c r="D36" s="55" t="s">
        <v>237</v>
      </c>
      <c r="E36" s="55"/>
      <c r="F36" s="72" t="s">
        <v>574</v>
      </c>
      <c r="G36" s="329">
        <f>G37</f>
        <v>1063.0439999999999</v>
      </c>
      <c r="H36" s="66"/>
    </row>
    <row r="37" spans="1:63" ht="29.25" customHeight="1">
      <c r="A37" s="55" t="s">
        <v>268</v>
      </c>
      <c r="B37" s="55" t="s">
        <v>551</v>
      </c>
      <c r="C37" s="55" t="s">
        <v>573</v>
      </c>
      <c r="D37" s="55" t="s">
        <v>237</v>
      </c>
      <c r="E37" s="55"/>
      <c r="F37" s="72" t="s">
        <v>575</v>
      </c>
      <c r="G37" s="329">
        <f>G38+G42+G45</f>
        <v>1063.0439999999999</v>
      </c>
      <c r="H37" s="66"/>
    </row>
    <row r="38" spans="1:63" ht="75" customHeight="1">
      <c r="A38" s="55" t="s">
        <v>268</v>
      </c>
      <c r="B38" s="55" t="s">
        <v>551</v>
      </c>
      <c r="C38" s="55" t="s">
        <v>573</v>
      </c>
      <c r="D38" s="55" t="s">
        <v>237</v>
      </c>
      <c r="E38" s="55" t="s">
        <v>84</v>
      </c>
      <c r="F38" s="72" t="s">
        <v>159</v>
      </c>
      <c r="G38" s="329">
        <f>G39</f>
        <v>533.04399999999998</v>
      </c>
      <c r="H38" s="66"/>
    </row>
    <row r="39" spans="1:63" ht="29.25" customHeight="1">
      <c r="A39" s="55" t="s">
        <v>268</v>
      </c>
      <c r="B39" s="55" t="s">
        <v>551</v>
      </c>
      <c r="C39" s="55" t="s">
        <v>573</v>
      </c>
      <c r="D39" s="55" t="s">
        <v>237</v>
      </c>
      <c r="E39" s="55" t="s">
        <v>168</v>
      </c>
      <c r="F39" s="72" t="s">
        <v>169</v>
      </c>
      <c r="G39" s="329">
        <f>G40+G41</f>
        <v>533.04399999999998</v>
      </c>
      <c r="H39" s="66"/>
    </row>
    <row r="40" spans="1:63" ht="19.5" customHeight="1">
      <c r="A40" s="55" t="s">
        <v>268</v>
      </c>
      <c r="B40" s="55" t="s">
        <v>551</v>
      </c>
      <c r="C40" s="55" t="s">
        <v>573</v>
      </c>
      <c r="D40" s="55" t="s">
        <v>237</v>
      </c>
      <c r="E40" s="55" t="s">
        <v>572</v>
      </c>
      <c r="F40" s="72" t="s">
        <v>230</v>
      </c>
      <c r="G40" s="329">
        <v>409.404</v>
      </c>
      <c r="H40" s="66"/>
    </row>
    <row r="41" spans="1:63" ht="19.5" customHeight="1">
      <c r="A41" s="55" t="s">
        <v>268</v>
      </c>
      <c r="B41" s="55" t="s">
        <v>551</v>
      </c>
      <c r="C41" s="55" t="s">
        <v>573</v>
      </c>
      <c r="D41" s="55" t="s">
        <v>237</v>
      </c>
      <c r="E41" s="55" t="s">
        <v>238</v>
      </c>
      <c r="F41" s="72" t="s">
        <v>231</v>
      </c>
      <c r="G41" s="329">
        <v>123.64</v>
      </c>
      <c r="H41" s="66"/>
    </row>
    <row r="42" spans="1:63" ht="32.25" customHeight="1">
      <c r="A42" s="55" t="s">
        <v>268</v>
      </c>
      <c r="B42" s="55" t="s">
        <v>551</v>
      </c>
      <c r="C42" s="55" t="s">
        <v>573</v>
      </c>
      <c r="D42" s="55" t="s">
        <v>237</v>
      </c>
      <c r="E42" s="55" t="s">
        <v>153</v>
      </c>
      <c r="F42" s="72" t="s">
        <v>156</v>
      </c>
      <c r="G42" s="329">
        <f>G43</f>
        <v>0</v>
      </c>
      <c r="H42" s="66"/>
    </row>
    <row r="43" spans="1:63" ht="45.75" customHeight="1">
      <c r="A43" s="55" t="s">
        <v>268</v>
      </c>
      <c r="B43" s="55" t="s">
        <v>551</v>
      </c>
      <c r="C43" s="55" t="s">
        <v>573</v>
      </c>
      <c r="D43" s="55" t="s">
        <v>237</v>
      </c>
      <c r="E43" s="55" t="s">
        <v>154</v>
      </c>
      <c r="F43" s="72" t="s">
        <v>157</v>
      </c>
      <c r="G43" s="329">
        <f>G44</f>
        <v>0</v>
      </c>
      <c r="H43" s="66"/>
    </row>
    <row r="44" spans="1:63" ht="30" customHeight="1">
      <c r="A44" s="55" t="s">
        <v>268</v>
      </c>
      <c r="B44" s="55" t="s">
        <v>551</v>
      </c>
      <c r="C44" s="55" t="s">
        <v>573</v>
      </c>
      <c r="D44" s="55" t="s">
        <v>237</v>
      </c>
      <c r="E44" s="55" t="s">
        <v>567</v>
      </c>
      <c r="F44" s="72" t="s">
        <v>566</v>
      </c>
      <c r="G44" s="329">
        <v>0</v>
      </c>
      <c r="H44" s="66"/>
    </row>
    <row r="45" spans="1:63" ht="19.5" customHeight="1">
      <c r="A45" s="55" t="s">
        <v>268</v>
      </c>
      <c r="B45" s="55" t="s">
        <v>551</v>
      </c>
      <c r="C45" s="55" t="s">
        <v>573</v>
      </c>
      <c r="D45" s="55" t="s">
        <v>237</v>
      </c>
      <c r="E45" s="55" t="s">
        <v>166</v>
      </c>
      <c r="F45" s="72" t="s">
        <v>171</v>
      </c>
      <c r="G45" s="329">
        <f>G48+G46</f>
        <v>530</v>
      </c>
      <c r="H45" s="66"/>
    </row>
    <row r="46" spans="1:63" ht="19.5" customHeight="1">
      <c r="A46" s="55" t="s">
        <v>268</v>
      </c>
      <c r="B46" s="55" t="s">
        <v>551</v>
      </c>
      <c r="C46" s="55" t="s">
        <v>573</v>
      </c>
      <c r="D46" s="55" t="s">
        <v>237</v>
      </c>
      <c r="E46" s="55" t="s">
        <v>234</v>
      </c>
      <c r="F46" s="72" t="s">
        <v>235</v>
      </c>
      <c r="G46" s="329">
        <f>G47</f>
        <v>530</v>
      </c>
    </row>
    <row r="47" spans="1:63" ht="29.25" customHeight="1">
      <c r="A47" s="55" t="s">
        <v>268</v>
      </c>
      <c r="B47" s="55" t="s">
        <v>551</v>
      </c>
      <c r="C47" s="55" t="s">
        <v>573</v>
      </c>
      <c r="D47" s="55" t="s">
        <v>237</v>
      </c>
      <c r="E47" s="55" t="s">
        <v>236</v>
      </c>
      <c r="F47" s="72" t="s">
        <v>235</v>
      </c>
      <c r="G47" s="329">
        <v>530</v>
      </c>
    </row>
    <row r="48" spans="1:63" ht="19.5" customHeight="1">
      <c r="A48" s="55" t="s">
        <v>268</v>
      </c>
      <c r="B48" s="55" t="s">
        <v>551</v>
      </c>
      <c r="C48" s="55" t="s">
        <v>573</v>
      </c>
      <c r="D48" s="55" t="s">
        <v>237</v>
      </c>
      <c r="E48" s="55" t="s">
        <v>170</v>
      </c>
      <c r="F48" s="72" t="s">
        <v>172</v>
      </c>
      <c r="G48" s="329">
        <f>G49+G50</f>
        <v>0</v>
      </c>
      <c r="H48" s="66"/>
    </row>
    <row r="49" spans="1:7" ht="21.75" customHeight="1">
      <c r="A49" s="55" t="s">
        <v>268</v>
      </c>
      <c r="B49" s="55" t="s">
        <v>551</v>
      </c>
      <c r="C49" s="55" t="s">
        <v>573</v>
      </c>
      <c r="D49" s="55" t="s">
        <v>237</v>
      </c>
      <c r="E49" s="55" t="s">
        <v>571</v>
      </c>
      <c r="F49" s="72" t="s">
        <v>570</v>
      </c>
      <c r="G49" s="326">
        <v>0</v>
      </c>
    </row>
    <row r="50" spans="1:7" ht="21.75" customHeight="1">
      <c r="A50" s="55" t="s">
        <v>268</v>
      </c>
      <c r="B50" s="55" t="s">
        <v>551</v>
      </c>
      <c r="C50" s="55" t="s">
        <v>573</v>
      </c>
      <c r="D50" s="55" t="s">
        <v>237</v>
      </c>
      <c r="E50" s="55" t="s">
        <v>192</v>
      </c>
      <c r="F50" s="72" t="s">
        <v>193</v>
      </c>
      <c r="G50" s="326">
        <v>0</v>
      </c>
    </row>
    <row r="51" spans="1:7" ht="32.25" customHeight="1">
      <c r="A51" s="290" t="s">
        <v>268</v>
      </c>
      <c r="B51" s="290" t="s">
        <v>551</v>
      </c>
      <c r="C51" s="290" t="s">
        <v>573</v>
      </c>
      <c r="D51" s="290" t="s">
        <v>239</v>
      </c>
      <c r="E51" s="290"/>
      <c r="F51" s="292" t="s">
        <v>113</v>
      </c>
      <c r="G51" s="330">
        <f>G52</f>
        <v>0</v>
      </c>
    </row>
    <row r="52" spans="1:7" ht="33.75" customHeight="1">
      <c r="A52" s="55" t="s">
        <v>268</v>
      </c>
      <c r="B52" s="55" t="s">
        <v>551</v>
      </c>
      <c r="C52" s="55" t="s">
        <v>573</v>
      </c>
      <c r="D52" s="55" t="s">
        <v>239</v>
      </c>
      <c r="E52" s="55" t="s">
        <v>153</v>
      </c>
      <c r="F52" s="72" t="s">
        <v>156</v>
      </c>
      <c r="G52" s="329">
        <f>G53</f>
        <v>0</v>
      </c>
    </row>
    <row r="53" spans="1:7" ht="41.25" customHeight="1">
      <c r="A53" s="55" t="s">
        <v>268</v>
      </c>
      <c r="B53" s="55" t="s">
        <v>551</v>
      </c>
      <c r="C53" s="55" t="s">
        <v>573</v>
      </c>
      <c r="D53" s="55" t="s">
        <v>239</v>
      </c>
      <c r="E53" s="55" t="s">
        <v>154</v>
      </c>
      <c r="F53" s="72" t="s">
        <v>157</v>
      </c>
      <c r="G53" s="329">
        <f>G54</f>
        <v>0</v>
      </c>
    </row>
    <row r="54" spans="1:7" ht="28.5" customHeight="1">
      <c r="A54" s="55" t="s">
        <v>268</v>
      </c>
      <c r="B54" s="55" t="s">
        <v>551</v>
      </c>
      <c r="C54" s="55" t="s">
        <v>573</v>
      </c>
      <c r="D54" s="55" t="s">
        <v>239</v>
      </c>
      <c r="E54" s="55" t="s">
        <v>567</v>
      </c>
      <c r="F54" s="72" t="s">
        <v>566</v>
      </c>
      <c r="G54" s="329">
        <v>0</v>
      </c>
    </row>
    <row r="55" spans="1:7" ht="21.75" customHeight="1">
      <c r="A55" s="55" t="s">
        <v>268</v>
      </c>
      <c r="B55" s="55" t="s">
        <v>551</v>
      </c>
      <c r="C55" s="55" t="s">
        <v>289</v>
      </c>
      <c r="D55" s="55"/>
      <c r="E55" s="55"/>
      <c r="F55" s="72" t="s">
        <v>111</v>
      </c>
      <c r="G55" s="329">
        <f>G56</f>
        <v>0</v>
      </c>
    </row>
    <row r="56" spans="1:7" ht="21.75" customHeight="1">
      <c r="A56" s="55" t="s">
        <v>268</v>
      </c>
      <c r="B56" s="55" t="s">
        <v>551</v>
      </c>
      <c r="C56" s="55" t="s">
        <v>289</v>
      </c>
      <c r="D56" s="55" t="s">
        <v>240</v>
      </c>
      <c r="E56" s="55"/>
      <c r="F56" s="72" t="s">
        <v>111</v>
      </c>
      <c r="G56" s="329">
        <f>G57</f>
        <v>0</v>
      </c>
    </row>
    <row r="57" spans="1:7" ht="21.75" customHeight="1">
      <c r="A57" s="55" t="s">
        <v>268</v>
      </c>
      <c r="B57" s="55" t="s">
        <v>551</v>
      </c>
      <c r="C57" s="55" t="s">
        <v>289</v>
      </c>
      <c r="D57" s="55" t="s">
        <v>240</v>
      </c>
      <c r="E57" s="55" t="s">
        <v>567</v>
      </c>
      <c r="F57" s="72" t="s">
        <v>290</v>
      </c>
      <c r="G57" s="331">
        <v>0</v>
      </c>
    </row>
    <row r="58" spans="1:7" ht="18.75" customHeight="1">
      <c r="A58" s="289" t="s">
        <v>268</v>
      </c>
      <c r="B58" s="289" t="s">
        <v>100</v>
      </c>
      <c r="C58" s="289"/>
      <c r="D58" s="289"/>
      <c r="E58" s="289"/>
      <c r="F58" s="291" t="s">
        <v>106</v>
      </c>
      <c r="G58" s="332">
        <f>G59</f>
        <v>52.053999999999995</v>
      </c>
    </row>
    <row r="59" spans="1:7" ht="18" customHeight="1">
      <c r="A59" s="55" t="s">
        <v>268</v>
      </c>
      <c r="B59" s="55" t="s">
        <v>100</v>
      </c>
      <c r="C59" s="55" t="s">
        <v>101</v>
      </c>
      <c r="D59" s="55"/>
      <c r="E59" s="55"/>
      <c r="F59" s="72" t="s">
        <v>105</v>
      </c>
      <c r="G59" s="329">
        <f>G60</f>
        <v>52.053999999999995</v>
      </c>
    </row>
    <row r="60" spans="1:7" ht="45" customHeight="1">
      <c r="A60" s="55" t="s">
        <v>268</v>
      </c>
      <c r="B60" s="55" t="s">
        <v>100</v>
      </c>
      <c r="C60" s="55" t="s">
        <v>101</v>
      </c>
      <c r="D60" s="55" t="s">
        <v>241</v>
      </c>
      <c r="E60" s="55"/>
      <c r="F60" s="72" t="s">
        <v>141</v>
      </c>
      <c r="G60" s="329">
        <f>G61</f>
        <v>52.053999999999995</v>
      </c>
    </row>
    <row r="61" spans="1:7" ht="45" customHeight="1">
      <c r="A61" s="55" t="s">
        <v>268</v>
      </c>
      <c r="B61" s="55" t="s">
        <v>100</v>
      </c>
      <c r="C61" s="55" t="s">
        <v>101</v>
      </c>
      <c r="D61" s="55" t="s">
        <v>102</v>
      </c>
      <c r="E61" s="55" t="s">
        <v>84</v>
      </c>
      <c r="F61" s="72" t="s">
        <v>159</v>
      </c>
      <c r="G61" s="329">
        <f>G62</f>
        <v>52.053999999999995</v>
      </c>
    </row>
    <row r="62" spans="1:7" ht="45" customHeight="1">
      <c r="A62" s="55" t="s">
        <v>268</v>
      </c>
      <c r="B62" s="55" t="s">
        <v>100</v>
      </c>
      <c r="C62" s="55" t="s">
        <v>101</v>
      </c>
      <c r="D62" s="55" t="s">
        <v>102</v>
      </c>
      <c r="E62" s="55" t="s">
        <v>158</v>
      </c>
      <c r="F62" s="72" t="s">
        <v>160</v>
      </c>
      <c r="G62" s="329">
        <f>G63+G64+G65</f>
        <v>52.053999999999995</v>
      </c>
    </row>
    <row r="63" spans="1:7" ht="17.25" customHeight="1">
      <c r="A63" s="55" t="s">
        <v>268</v>
      </c>
      <c r="B63" s="55" t="s">
        <v>100</v>
      </c>
      <c r="C63" s="55" t="s">
        <v>101</v>
      </c>
      <c r="D63" s="55" t="s">
        <v>102</v>
      </c>
      <c r="E63" s="55" t="s">
        <v>557</v>
      </c>
      <c r="F63" s="72" t="s">
        <v>230</v>
      </c>
      <c r="G63" s="329">
        <v>39.979999999999997</v>
      </c>
    </row>
    <row r="64" spans="1:7" ht="48.75" customHeight="1">
      <c r="A64" s="55" t="s">
        <v>268</v>
      </c>
      <c r="B64" s="55" t="s">
        <v>100</v>
      </c>
      <c r="C64" s="55" t="s">
        <v>101</v>
      </c>
      <c r="D64" s="55" t="s">
        <v>102</v>
      </c>
      <c r="E64" s="55" t="s">
        <v>563</v>
      </c>
      <c r="F64" s="72" t="s">
        <v>260</v>
      </c>
      <c r="G64" s="329">
        <v>0</v>
      </c>
    </row>
    <row r="65" spans="1:7" ht="30" customHeight="1">
      <c r="A65" s="55" t="s">
        <v>268</v>
      </c>
      <c r="B65" s="55" t="s">
        <v>100</v>
      </c>
      <c r="C65" s="55" t="s">
        <v>101</v>
      </c>
      <c r="D65" s="55" t="s">
        <v>102</v>
      </c>
      <c r="E65" s="55" t="s">
        <v>229</v>
      </c>
      <c r="F65" s="72" t="s">
        <v>231</v>
      </c>
      <c r="G65" s="329">
        <v>12.074</v>
      </c>
    </row>
    <row r="66" spans="1:7" ht="20.25" customHeight="1">
      <c r="A66" s="289" t="s">
        <v>268</v>
      </c>
      <c r="B66" s="339" t="s">
        <v>77</v>
      </c>
      <c r="C66" s="339"/>
      <c r="D66" s="339"/>
      <c r="E66" s="339"/>
      <c r="F66" s="341" t="s">
        <v>81</v>
      </c>
      <c r="G66" s="332">
        <f>G67</f>
        <v>0</v>
      </c>
    </row>
    <row r="67" spans="1:7" ht="30" customHeight="1">
      <c r="A67" s="55" t="s">
        <v>268</v>
      </c>
      <c r="B67" s="181" t="s">
        <v>77</v>
      </c>
      <c r="C67" s="181" t="s">
        <v>77</v>
      </c>
      <c r="D67" s="181"/>
      <c r="E67" s="181"/>
      <c r="F67" s="177" t="s">
        <v>80</v>
      </c>
      <c r="G67" s="329">
        <f>G68</f>
        <v>0</v>
      </c>
    </row>
    <row r="68" spans="1:7" ht="32.25" customHeight="1">
      <c r="A68" s="55" t="s">
        <v>268</v>
      </c>
      <c r="B68" s="181" t="s">
        <v>77</v>
      </c>
      <c r="C68" s="181" t="s">
        <v>78</v>
      </c>
      <c r="D68" s="181" t="s">
        <v>79</v>
      </c>
      <c r="E68" s="181" t="s">
        <v>153</v>
      </c>
      <c r="F68" s="177" t="s">
        <v>156</v>
      </c>
      <c r="G68" s="329">
        <f>G69</f>
        <v>0</v>
      </c>
    </row>
    <row r="69" spans="1:7" ht="50.25" customHeight="1">
      <c r="A69" s="55" t="s">
        <v>268</v>
      </c>
      <c r="B69" s="181" t="s">
        <v>77</v>
      </c>
      <c r="C69" s="181" t="s">
        <v>78</v>
      </c>
      <c r="D69" s="181" t="s">
        <v>79</v>
      </c>
      <c r="E69" s="181" t="s">
        <v>154</v>
      </c>
      <c r="F69" s="177" t="s">
        <v>157</v>
      </c>
      <c r="G69" s="329">
        <f>G70</f>
        <v>0</v>
      </c>
    </row>
    <row r="70" spans="1:7" ht="30" customHeight="1">
      <c r="A70" s="55" t="s">
        <v>268</v>
      </c>
      <c r="B70" s="181" t="s">
        <v>77</v>
      </c>
      <c r="C70" s="181" t="s">
        <v>78</v>
      </c>
      <c r="D70" s="181" t="s">
        <v>79</v>
      </c>
      <c r="E70" s="181" t="s">
        <v>567</v>
      </c>
      <c r="F70" s="177" t="s">
        <v>566</v>
      </c>
      <c r="G70" s="329">
        <v>0</v>
      </c>
    </row>
    <row r="71" spans="1:7" ht="28.5" customHeight="1">
      <c r="A71" s="289" t="s">
        <v>268</v>
      </c>
      <c r="B71" s="289" t="s">
        <v>577</v>
      </c>
      <c r="C71" s="289"/>
      <c r="D71" s="289"/>
      <c r="E71" s="289"/>
      <c r="F71" s="291" t="s">
        <v>576</v>
      </c>
      <c r="G71" s="330">
        <f t="shared" ref="G71:G76" si="0">G72</f>
        <v>0</v>
      </c>
    </row>
    <row r="72" spans="1:7" ht="18" customHeight="1">
      <c r="A72" s="55" t="s">
        <v>268</v>
      </c>
      <c r="B72" s="55" t="s">
        <v>577</v>
      </c>
      <c r="C72" s="55" t="s">
        <v>579</v>
      </c>
      <c r="D72" s="55"/>
      <c r="E72" s="55"/>
      <c r="F72" s="72" t="s">
        <v>538</v>
      </c>
      <c r="G72" s="329">
        <f t="shared" si="0"/>
        <v>0</v>
      </c>
    </row>
    <row r="73" spans="1:7" ht="18" customHeight="1">
      <c r="A73" s="55" t="s">
        <v>268</v>
      </c>
      <c r="B73" s="55" t="s">
        <v>577</v>
      </c>
      <c r="C73" s="55" t="s">
        <v>579</v>
      </c>
      <c r="D73" s="55" t="s">
        <v>242</v>
      </c>
      <c r="E73" s="55"/>
      <c r="F73" s="72" t="s">
        <v>538</v>
      </c>
      <c r="G73" s="329">
        <f>G74</f>
        <v>0</v>
      </c>
    </row>
    <row r="74" spans="1:7" ht="18" customHeight="1">
      <c r="A74" s="55" t="s">
        <v>268</v>
      </c>
      <c r="B74" s="55" t="s">
        <v>577</v>
      </c>
      <c r="C74" s="55" t="s">
        <v>579</v>
      </c>
      <c r="D74" s="55" t="s">
        <v>242</v>
      </c>
      <c r="E74" s="55"/>
      <c r="F74" s="72" t="s">
        <v>580</v>
      </c>
      <c r="G74" s="329">
        <f t="shared" si="0"/>
        <v>0</v>
      </c>
    </row>
    <row r="75" spans="1:7" ht="36" customHeight="1">
      <c r="A75" s="55" t="s">
        <v>268</v>
      </c>
      <c r="B75" s="55" t="s">
        <v>577</v>
      </c>
      <c r="C75" s="55" t="s">
        <v>579</v>
      </c>
      <c r="D75" s="55" t="s">
        <v>242</v>
      </c>
      <c r="E75" s="55" t="s">
        <v>153</v>
      </c>
      <c r="F75" s="72" t="s">
        <v>156</v>
      </c>
      <c r="G75" s="329">
        <f t="shared" si="0"/>
        <v>0</v>
      </c>
    </row>
    <row r="76" spans="1:7" ht="43.5" customHeight="1">
      <c r="A76" s="55" t="s">
        <v>268</v>
      </c>
      <c r="B76" s="55" t="s">
        <v>577</v>
      </c>
      <c r="C76" s="55" t="s">
        <v>579</v>
      </c>
      <c r="D76" s="55" t="s">
        <v>242</v>
      </c>
      <c r="E76" s="55" t="s">
        <v>154</v>
      </c>
      <c r="F76" s="72" t="s">
        <v>157</v>
      </c>
      <c r="G76" s="329">
        <f t="shared" si="0"/>
        <v>0</v>
      </c>
    </row>
    <row r="77" spans="1:7" ht="28.5" customHeight="1">
      <c r="A77" s="55" t="s">
        <v>268</v>
      </c>
      <c r="B77" s="55" t="s">
        <v>577</v>
      </c>
      <c r="C77" s="55" t="s">
        <v>579</v>
      </c>
      <c r="D77" s="55" t="s">
        <v>242</v>
      </c>
      <c r="E77" s="55" t="s">
        <v>567</v>
      </c>
      <c r="F77" s="72" t="s">
        <v>566</v>
      </c>
      <c r="G77" s="329">
        <v>0</v>
      </c>
    </row>
    <row r="78" spans="1:7" ht="15" customHeight="1">
      <c r="A78" s="289" t="s">
        <v>268</v>
      </c>
      <c r="B78" s="289" t="s">
        <v>582</v>
      </c>
      <c r="C78" s="289"/>
      <c r="D78" s="290"/>
      <c r="E78" s="290"/>
      <c r="F78" s="291" t="s">
        <v>581</v>
      </c>
      <c r="G78" s="330">
        <f>G79</f>
        <v>329.91200000000003</v>
      </c>
    </row>
    <row r="79" spans="1:7" ht="32.25" customHeight="1">
      <c r="A79" s="55" t="s">
        <v>268</v>
      </c>
      <c r="B79" s="55" t="s">
        <v>582</v>
      </c>
      <c r="C79" s="55" t="s">
        <v>584</v>
      </c>
      <c r="D79" s="55" t="s">
        <v>245</v>
      </c>
      <c r="E79" s="55"/>
      <c r="F79" s="72" t="s">
        <v>583</v>
      </c>
      <c r="G79" s="329">
        <f>G80</f>
        <v>329.91200000000003</v>
      </c>
    </row>
    <row r="80" spans="1:7" ht="32.25" customHeight="1">
      <c r="A80" s="55" t="s">
        <v>268</v>
      </c>
      <c r="B80" s="55" t="s">
        <v>582</v>
      </c>
      <c r="C80" s="55" t="s">
        <v>584</v>
      </c>
      <c r="D80" s="55" t="s">
        <v>243</v>
      </c>
      <c r="E80" s="55"/>
      <c r="F80" s="72" t="s">
        <v>575</v>
      </c>
      <c r="G80" s="329">
        <f>G81+G85+G88</f>
        <v>329.91200000000003</v>
      </c>
    </row>
    <row r="81" spans="1:7" ht="40.5" customHeight="1">
      <c r="A81" s="55" t="s">
        <v>268</v>
      </c>
      <c r="B81" s="55" t="s">
        <v>582</v>
      </c>
      <c r="C81" s="55" t="s">
        <v>584</v>
      </c>
      <c r="D81" s="55" t="s">
        <v>243</v>
      </c>
      <c r="E81" s="55" t="s">
        <v>84</v>
      </c>
      <c r="F81" s="72" t="s">
        <v>159</v>
      </c>
      <c r="G81" s="329">
        <f>G82</f>
        <v>329.91200000000003</v>
      </c>
    </row>
    <row r="82" spans="1:7" ht="32.25" customHeight="1">
      <c r="A82" s="55" t="s">
        <v>268</v>
      </c>
      <c r="B82" s="55" t="s">
        <v>582</v>
      </c>
      <c r="C82" s="55" t="s">
        <v>584</v>
      </c>
      <c r="D82" s="55" t="s">
        <v>243</v>
      </c>
      <c r="E82" s="55" t="s">
        <v>168</v>
      </c>
      <c r="F82" s="72" t="s">
        <v>169</v>
      </c>
      <c r="G82" s="329">
        <f>G83+G84</f>
        <v>329.91200000000003</v>
      </c>
    </row>
    <row r="83" spans="1:7" ht="18" customHeight="1">
      <c r="A83" s="55" t="s">
        <v>268</v>
      </c>
      <c r="B83" s="55" t="s">
        <v>582</v>
      </c>
      <c r="C83" s="55" t="s">
        <v>584</v>
      </c>
      <c r="D83" s="55" t="s">
        <v>243</v>
      </c>
      <c r="E83" s="55" t="s">
        <v>572</v>
      </c>
      <c r="F83" s="72" t="s">
        <v>244</v>
      </c>
      <c r="G83" s="329">
        <v>253.38900000000001</v>
      </c>
    </row>
    <row r="84" spans="1:7" ht="18" customHeight="1">
      <c r="A84" s="55" t="s">
        <v>268</v>
      </c>
      <c r="B84" s="55" t="s">
        <v>582</v>
      </c>
      <c r="C84" s="55" t="s">
        <v>584</v>
      </c>
      <c r="D84" s="55" t="s">
        <v>243</v>
      </c>
      <c r="E84" s="55" t="s">
        <v>238</v>
      </c>
      <c r="F84" s="72" t="s">
        <v>231</v>
      </c>
      <c r="G84" s="329">
        <v>76.522999999999996</v>
      </c>
    </row>
    <row r="85" spans="1:7" ht="31.5" customHeight="1">
      <c r="A85" s="55" t="s">
        <v>268</v>
      </c>
      <c r="B85" s="55" t="s">
        <v>582</v>
      </c>
      <c r="C85" s="55" t="s">
        <v>584</v>
      </c>
      <c r="D85" s="55" t="s">
        <v>243</v>
      </c>
      <c r="E85" s="55" t="s">
        <v>153</v>
      </c>
      <c r="F85" s="72" t="s">
        <v>156</v>
      </c>
      <c r="G85" s="329">
        <f>G86</f>
        <v>0</v>
      </c>
    </row>
    <row r="86" spans="1:7" ht="43.5" customHeight="1">
      <c r="A86" s="55" t="s">
        <v>268</v>
      </c>
      <c r="B86" s="55" t="s">
        <v>582</v>
      </c>
      <c r="C86" s="55" t="s">
        <v>584</v>
      </c>
      <c r="D86" s="55" t="s">
        <v>243</v>
      </c>
      <c r="E86" s="55" t="s">
        <v>154</v>
      </c>
      <c r="F86" s="72" t="s">
        <v>157</v>
      </c>
      <c r="G86" s="329">
        <f>G87</f>
        <v>0</v>
      </c>
    </row>
    <row r="87" spans="1:7" ht="30" customHeight="1">
      <c r="A87" s="55" t="s">
        <v>268</v>
      </c>
      <c r="B87" s="55" t="s">
        <v>582</v>
      </c>
      <c r="C87" s="55" t="s">
        <v>584</v>
      </c>
      <c r="D87" s="55" t="s">
        <v>243</v>
      </c>
      <c r="E87" s="55" t="s">
        <v>567</v>
      </c>
      <c r="F87" s="72" t="s">
        <v>566</v>
      </c>
      <c r="G87" s="329">
        <v>0</v>
      </c>
    </row>
    <row r="88" spans="1:7" ht="18" customHeight="1">
      <c r="A88" s="55" t="s">
        <v>268</v>
      </c>
      <c r="B88" s="55" t="s">
        <v>582</v>
      </c>
      <c r="C88" s="55" t="s">
        <v>584</v>
      </c>
      <c r="D88" s="55" t="s">
        <v>243</v>
      </c>
      <c r="E88" s="55" t="s">
        <v>166</v>
      </c>
      <c r="F88" s="72" t="s">
        <v>171</v>
      </c>
      <c r="G88" s="329">
        <f>G89</f>
        <v>0</v>
      </c>
    </row>
    <row r="89" spans="1:7" ht="18" customHeight="1">
      <c r="A89" s="55" t="s">
        <v>268</v>
      </c>
      <c r="B89" s="55" t="s">
        <v>582</v>
      </c>
      <c r="C89" s="55" t="s">
        <v>584</v>
      </c>
      <c r="D89" s="55" t="s">
        <v>243</v>
      </c>
      <c r="E89" s="55" t="s">
        <v>170</v>
      </c>
      <c r="F89" s="72" t="s">
        <v>172</v>
      </c>
      <c r="G89" s="329">
        <f>G90</f>
        <v>0</v>
      </c>
    </row>
    <row r="90" spans="1:7" ht="18" customHeight="1">
      <c r="A90" s="55" t="s">
        <v>268</v>
      </c>
      <c r="B90" s="55" t="s">
        <v>582</v>
      </c>
      <c r="C90" s="55" t="s">
        <v>584</v>
      </c>
      <c r="D90" s="55" t="s">
        <v>243</v>
      </c>
      <c r="E90" s="55" t="s">
        <v>192</v>
      </c>
      <c r="F90" s="72" t="s">
        <v>570</v>
      </c>
      <c r="G90" s="329">
        <v>0</v>
      </c>
    </row>
    <row r="91" spans="1:7" ht="35.25" customHeight="1">
      <c r="A91" s="290" t="s">
        <v>268</v>
      </c>
      <c r="B91" s="290" t="s">
        <v>586</v>
      </c>
      <c r="C91" s="290" t="s">
        <v>587</v>
      </c>
      <c r="D91" s="290" t="s">
        <v>246</v>
      </c>
      <c r="E91" s="290" t="s">
        <v>294</v>
      </c>
      <c r="F91" s="292" t="s">
        <v>248</v>
      </c>
      <c r="G91" s="330">
        <f>G92</f>
        <v>0</v>
      </c>
    </row>
    <row r="92" spans="1:7" ht="15" customHeight="1">
      <c r="A92" s="55" t="s">
        <v>268</v>
      </c>
      <c r="B92" s="55" t="s">
        <v>586</v>
      </c>
      <c r="C92" s="55" t="s">
        <v>587</v>
      </c>
      <c r="D92" s="55" t="s">
        <v>246</v>
      </c>
      <c r="E92" s="55" t="s">
        <v>247</v>
      </c>
      <c r="F92" s="72" t="s">
        <v>249</v>
      </c>
      <c r="G92" s="329">
        <v>0</v>
      </c>
    </row>
    <row r="93" spans="1:7" ht="62.25" customHeight="1">
      <c r="A93" s="289" t="s">
        <v>268</v>
      </c>
      <c r="B93" s="289" t="s">
        <v>591</v>
      </c>
      <c r="C93" s="290"/>
      <c r="D93" s="290"/>
      <c r="E93" s="290"/>
      <c r="F93" s="291" t="s">
        <v>590</v>
      </c>
      <c r="G93" s="330">
        <f>G94</f>
        <v>0</v>
      </c>
    </row>
    <row r="94" spans="1:7" ht="33" customHeight="1">
      <c r="A94" s="55" t="s">
        <v>268</v>
      </c>
      <c r="B94" s="55" t="s">
        <v>591</v>
      </c>
      <c r="C94" s="55" t="s">
        <v>592</v>
      </c>
      <c r="D94" s="54"/>
      <c r="E94" s="54"/>
      <c r="F94" s="72" t="s">
        <v>547</v>
      </c>
      <c r="G94" s="329">
        <f>G95</f>
        <v>0</v>
      </c>
    </row>
    <row r="95" spans="1:7" ht="63" customHeight="1">
      <c r="A95" s="55" t="s">
        <v>268</v>
      </c>
      <c r="B95" s="55" t="s">
        <v>591</v>
      </c>
      <c r="C95" s="55" t="s">
        <v>592</v>
      </c>
      <c r="D95" s="55" t="s">
        <v>250</v>
      </c>
      <c r="E95" s="55"/>
      <c r="F95" s="72" t="s">
        <v>593</v>
      </c>
      <c r="G95" s="329">
        <f>G96</f>
        <v>0</v>
      </c>
    </row>
    <row r="96" spans="1:7" ht="18.75" customHeight="1">
      <c r="A96" s="55" t="s">
        <v>268</v>
      </c>
      <c r="B96" s="55" t="s">
        <v>591</v>
      </c>
      <c r="C96" s="55" t="s">
        <v>592</v>
      </c>
      <c r="D96" s="55" t="s">
        <v>250</v>
      </c>
      <c r="E96" s="55" t="s">
        <v>152</v>
      </c>
      <c r="F96" s="72" t="s">
        <v>155</v>
      </c>
      <c r="G96" s="329">
        <f>G97</f>
        <v>0</v>
      </c>
    </row>
    <row r="97" spans="1:7" ht="15.75">
      <c r="A97" s="55" t="s">
        <v>268</v>
      </c>
      <c r="B97" s="55" t="s">
        <v>591</v>
      </c>
      <c r="C97" s="55" t="s">
        <v>592</v>
      </c>
      <c r="D97" s="55" t="s">
        <v>250</v>
      </c>
      <c r="E97" s="55" t="s">
        <v>578</v>
      </c>
      <c r="F97" s="72" t="s">
        <v>526</v>
      </c>
      <c r="G97" s="329">
        <v>0</v>
      </c>
    </row>
    <row r="98" spans="1:7" ht="23.25" customHeight="1">
      <c r="A98" s="67"/>
      <c r="B98" s="34"/>
      <c r="C98" s="34"/>
      <c r="D98" s="34"/>
      <c r="E98" s="34"/>
      <c r="F98" s="47" t="s">
        <v>541</v>
      </c>
      <c r="G98" s="329">
        <f>G9+G16+G35+G58+G66+G71+G78+G91+G93</f>
        <v>1902.3969999999999</v>
      </c>
    </row>
    <row r="99" spans="1:7">
      <c r="G99" s="68"/>
    </row>
    <row r="100" spans="1:7">
      <c r="G100" s="69"/>
    </row>
  </sheetData>
  <mergeCells count="4">
    <mergeCell ref="F1:G1"/>
    <mergeCell ref="F2:G2"/>
    <mergeCell ref="A3:G3"/>
    <mergeCell ref="A4:G4"/>
  </mergeCells>
  <phoneticPr fontId="2" type="noConversion"/>
  <pageMargins left="0.97" right="0" top="0.39370078740157483" bottom="0" header="0" footer="0"/>
  <pageSetup paperSize="9" scale="8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4"/>
  <sheetViews>
    <sheetView topLeftCell="A100" workbookViewId="0">
      <selection activeCell="F8" sqref="F8"/>
    </sheetView>
  </sheetViews>
  <sheetFormatPr defaultRowHeight="12.75"/>
  <cols>
    <col min="1" max="1" width="7.42578125" customWidth="1"/>
    <col min="2" max="2" width="5" customWidth="1"/>
    <col min="3" max="3" width="8" customWidth="1"/>
    <col min="4" max="4" width="12.42578125" customWidth="1"/>
    <col min="5" max="5" width="7.85546875" customWidth="1"/>
    <col min="6" max="6" width="54.28515625" customWidth="1"/>
    <col min="7" max="7" width="13.28515625" customWidth="1"/>
    <col min="8" max="8" width="13.85546875" customWidth="1"/>
    <col min="9" max="9" width="10.140625" customWidth="1"/>
  </cols>
  <sheetData>
    <row r="1" spans="1:9" ht="54" customHeight="1">
      <c r="A1" s="489" t="s">
        <v>10</v>
      </c>
      <c r="B1" s="489"/>
      <c r="C1" s="489"/>
      <c r="D1" s="489"/>
      <c r="E1" s="489"/>
      <c r="F1" s="489"/>
      <c r="G1" s="489"/>
      <c r="H1" s="489"/>
      <c r="I1" s="489"/>
    </row>
    <row r="2" spans="1:9" ht="15.75">
      <c r="B2" s="176"/>
      <c r="C2" s="176"/>
      <c r="D2" s="176"/>
      <c r="E2" s="176"/>
      <c r="F2" s="176"/>
      <c r="G2" s="176"/>
      <c r="H2" s="491" t="s">
        <v>94</v>
      </c>
      <c r="I2" s="491"/>
    </row>
    <row r="3" spans="1:9" ht="47.25">
      <c r="A3" s="62" t="s">
        <v>595</v>
      </c>
      <c r="B3" s="62" t="s">
        <v>532</v>
      </c>
      <c r="C3" s="62" t="s">
        <v>533</v>
      </c>
      <c r="D3" s="62" t="s">
        <v>596</v>
      </c>
      <c r="E3" s="62" t="s">
        <v>548</v>
      </c>
      <c r="F3" s="62" t="s">
        <v>469</v>
      </c>
      <c r="G3" s="37" t="s">
        <v>95</v>
      </c>
      <c r="H3" s="37" t="s">
        <v>96</v>
      </c>
      <c r="I3" s="37" t="s">
        <v>119</v>
      </c>
    </row>
    <row r="4" spans="1:9" ht="15.75">
      <c r="A4" s="63">
        <v>1</v>
      </c>
      <c r="B4" s="63">
        <v>2</v>
      </c>
      <c r="C4" s="63">
        <v>3</v>
      </c>
      <c r="D4" s="63">
        <v>4</v>
      </c>
      <c r="E4" s="63">
        <v>5</v>
      </c>
      <c r="F4" s="63">
        <v>6</v>
      </c>
      <c r="G4" s="64">
        <v>7</v>
      </c>
      <c r="H4" s="64">
        <v>8</v>
      </c>
      <c r="I4" s="64">
        <v>9</v>
      </c>
    </row>
    <row r="5" spans="1:9" ht="28.5">
      <c r="A5" s="347" t="s">
        <v>268</v>
      </c>
      <c r="B5" s="348"/>
      <c r="C5" s="348"/>
      <c r="D5" s="348"/>
      <c r="E5" s="348"/>
      <c r="F5" s="349" t="s">
        <v>267</v>
      </c>
      <c r="G5" s="332">
        <f>G6+G68+G84+G96+G112+G119+G79</f>
        <v>5781.25</v>
      </c>
      <c r="H5" s="332">
        <f>H6+H68+H84+H96+H112+H119+H79</f>
        <v>1902.3969999999999</v>
      </c>
      <c r="I5" s="293">
        <f t="shared" ref="I5:I19" si="0">H5*100/G5</f>
        <v>32.906326486486485</v>
      </c>
    </row>
    <row r="6" spans="1:9" ht="15.75">
      <c r="A6" s="339" t="s">
        <v>268</v>
      </c>
      <c r="B6" s="339" t="s">
        <v>551</v>
      </c>
      <c r="C6" s="340"/>
      <c r="D6" s="340"/>
      <c r="E6" s="340"/>
      <c r="F6" s="341" t="s">
        <v>550</v>
      </c>
      <c r="G6" s="342">
        <f>G7+G14+G42+G38+G33</f>
        <v>3845.4</v>
      </c>
      <c r="H6" s="342">
        <f>H7+H14+H42+H38+H33</f>
        <v>1520.4309999999998</v>
      </c>
      <c r="I6" s="343">
        <f t="shared" si="0"/>
        <v>39.538955635304511</v>
      </c>
    </row>
    <row r="7" spans="1:9" ht="42.75">
      <c r="A7" s="179" t="s">
        <v>268</v>
      </c>
      <c r="B7" s="179" t="s">
        <v>551</v>
      </c>
      <c r="C7" s="179" t="s">
        <v>553</v>
      </c>
      <c r="D7" s="179"/>
      <c r="E7" s="179"/>
      <c r="F7" s="182" t="s">
        <v>552</v>
      </c>
      <c r="G7" s="333">
        <f t="shared" ref="G7:H10" si="1">G8</f>
        <v>936.90000000000009</v>
      </c>
      <c r="H7" s="333">
        <f t="shared" si="1"/>
        <v>449.69900000000001</v>
      </c>
      <c r="I7" s="288">
        <f t="shared" si="0"/>
        <v>47.99861244529832</v>
      </c>
    </row>
    <row r="8" spans="1:9" ht="60">
      <c r="A8" s="181" t="s">
        <v>268</v>
      </c>
      <c r="B8" s="181" t="s">
        <v>551</v>
      </c>
      <c r="C8" s="181" t="s">
        <v>553</v>
      </c>
      <c r="D8" s="181" t="s">
        <v>228</v>
      </c>
      <c r="E8" s="181"/>
      <c r="F8" s="177" t="s">
        <v>554</v>
      </c>
      <c r="G8" s="328">
        <f t="shared" si="1"/>
        <v>936.90000000000009</v>
      </c>
      <c r="H8" s="328">
        <f t="shared" si="1"/>
        <v>449.69900000000001</v>
      </c>
      <c r="I8" s="169">
        <f t="shared" si="0"/>
        <v>47.99861244529832</v>
      </c>
    </row>
    <row r="9" spans="1:9" ht="15.75">
      <c r="A9" s="181" t="s">
        <v>268</v>
      </c>
      <c r="B9" s="181" t="s">
        <v>551</v>
      </c>
      <c r="C9" s="181" t="s">
        <v>553</v>
      </c>
      <c r="D9" s="181" t="s">
        <v>228</v>
      </c>
      <c r="E9" s="181"/>
      <c r="F9" s="177" t="s">
        <v>555</v>
      </c>
      <c r="G9" s="329">
        <f t="shared" si="1"/>
        <v>936.90000000000009</v>
      </c>
      <c r="H9" s="329">
        <f t="shared" si="1"/>
        <v>449.69900000000001</v>
      </c>
      <c r="I9" s="169">
        <f t="shared" si="0"/>
        <v>47.99861244529832</v>
      </c>
    </row>
    <row r="10" spans="1:9" ht="75">
      <c r="A10" s="181" t="s">
        <v>268</v>
      </c>
      <c r="B10" s="181" t="s">
        <v>551</v>
      </c>
      <c r="C10" s="181" t="s">
        <v>553</v>
      </c>
      <c r="D10" s="181" t="s">
        <v>228</v>
      </c>
      <c r="E10" s="181" t="s">
        <v>84</v>
      </c>
      <c r="F10" s="177" t="s">
        <v>159</v>
      </c>
      <c r="G10" s="329">
        <f t="shared" si="1"/>
        <v>936.90000000000009</v>
      </c>
      <c r="H10" s="329">
        <f t="shared" si="1"/>
        <v>449.69900000000001</v>
      </c>
      <c r="I10" s="169">
        <f t="shared" si="0"/>
        <v>47.99861244529832</v>
      </c>
    </row>
    <row r="11" spans="1:9" ht="30">
      <c r="A11" s="181" t="s">
        <v>268</v>
      </c>
      <c r="B11" s="181" t="s">
        <v>551</v>
      </c>
      <c r="C11" s="181" t="s">
        <v>553</v>
      </c>
      <c r="D11" s="181" t="s">
        <v>228</v>
      </c>
      <c r="E11" s="181" t="s">
        <v>158</v>
      </c>
      <c r="F11" s="177" t="s">
        <v>160</v>
      </c>
      <c r="G11" s="329">
        <f>G12+G13</f>
        <v>936.90000000000009</v>
      </c>
      <c r="H11" s="329">
        <f>H12+H13</f>
        <v>449.69900000000001</v>
      </c>
      <c r="I11" s="169">
        <f t="shared" si="0"/>
        <v>47.99861244529832</v>
      </c>
    </row>
    <row r="12" spans="1:9" ht="15.75">
      <c r="A12" s="181" t="s">
        <v>268</v>
      </c>
      <c r="B12" s="181" t="s">
        <v>551</v>
      </c>
      <c r="C12" s="181" t="s">
        <v>553</v>
      </c>
      <c r="D12" s="181" t="s">
        <v>228</v>
      </c>
      <c r="E12" s="181" t="s">
        <v>557</v>
      </c>
      <c r="F12" s="177" t="s">
        <v>230</v>
      </c>
      <c r="G12" s="329">
        <v>719.6</v>
      </c>
      <c r="H12" s="329">
        <f ca="1">'3'!G14</f>
        <v>345.39100000000002</v>
      </c>
      <c r="I12" s="169">
        <f t="shared" si="0"/>
        <v>47.997637576431345</v>
      </c>
    </row>
    <row r="13" spans="1:9" ht="15.75">
      <c r="A13" s="181" t="s">
        <v>268</v>
      </c>
      <c r="B13" s="181" t="s">
        <v>551</v>
      </c>
      <c r="C13" s="181" t="s">
        <v>553</v>
      </c>
      <c r="D13" s="181" t="s">
        <v>228</v>
      </c>
      <c r="E13" s="181" t="s">
        <v>229</v>
      </c>
      <c r="F13" s="177" t="s">
        <v>231</v>
      </c>
      <c r="G13" s="329">
        <v>217.3</v>
      </c>
      <c r="H13" s="329">
        <f ca="1">'3'!G15</f>
        <v>104.30800000000001</v>
      </c>
      <c r="I13" s="169">
        <f t="shared" si="0"/>
        <v>48.001840773124712</v>
      </c>
    </row>
    <row r="14" spans="1:9" ht="57">
      <c r="A14" s="339" t="s">
        <v>268</v>
      </c>
      <c r="B14" s="339" t="s">
        <v>551</v>
      </c>
      <c r="C14" s="339" t="s">
        <v>559</v>
      </c>
      <c r="D14" s="339"/>
      <c r="E14" s="339"/>
      <c r="F14" s="341" t="s">
        <v>558</v>
      </c>
      <c r="G14" s="345">
        <f>G15</f>
        <v>596.01300000000003</v>
      </c>
      <c r="H14" s="345">
        <f>H15</f>
        <v>7.6880000000000006</v>
      </c>
      <c r="I14" s="346">
        <f t="shared" si="0"/>
        <v>1.2899047503997396</v>
      </c>
    </row>
    <row r="15" spans="1:9" ht="60">
      <c r="A15" s="181" t="s">
        <v>268</v>
      </c>
      <c r="B15" s="181" t="s">
        <v>551</v>
      </c>
      <c r="C15" s="181" t="s">
        <v>559</v>
      </c>
      <c r="D15" s="181" t="s">
        <v>232</v>
      </c>
      <c r="E15" s="181"/>
      <c r="F15" s="177" t="s">
        <v>554</v>
      </c>
      <c r="G15" s="329">
        <f>G16</f>
        <v>596.01300000000003</v>
      </c>
      <c r="H15" s="329">
        <f>H16</f>
        <v>7.6880000000000006</v>
      </c>
      <c r="I15" s="169">
        <f t="shared" si="0"/>
        <v>1.2899047503997396</v>
      </c>
    </row>
    <row r="16" spans="1:9" ht="15.75">
      <c r="A16" s="181" t="s">
        <v>268</v>
      </c>
      <c r="B16" s="181" t="s">
        <v>551</v>
      </c>
      <c r="C16" s="181" t="s">
        <v>559</v>
      </c>
      <c r="D16" s="181" t="s">
        <v>232</v>
      </c>
      <c r="E16" s="181"/>
      <c r="F16" s="177" t="s">
        <v>560</v>
      </c>
      <c r="G16" s="331">
        <f>G17+G22+G26</f>
        <v>596.01300000000003</v>
      </c>
      <c r="H16" s="331">
        <f>H17+H22+H26</f>
        <v>7.6880000000000006</v>
      </c>
      <c r="I16" s="169">
        <f t="shared" si="0"/>
        <v>1.2899047503997396</v>
      </c>
    </row>
    <row r="17" spans="1:9" ht="75">
      <c r="A17" s="181" t="s">
        <v>268</v>
      </c>
      <c r="B17" s="181" t="s">
        <v>551</v>
      </c>
      <c r="C17" s="181" t="s">
        <v>559</v>
      </c>
      <c r="D17" s="181" t="s">
        <v>232</v>
      </c>
      <c r="E17" s="181" t="s">
        <v>84</v>
      </c>
      <c r="F17" s="177" t="s">
        <v>159</v>
      </c>
      <c r="G17" s="331">
        <f>G18</f>
        <v>596.01300000000003</v>
      </c>
      <c r="H17" s="331">
        <f>H18</f>
        <v>7.6880000000000006</v>
      </c>
      <c r="I17" s="169">
        <f t="shared" si="0"/>
        <v>1.2899047503997396</v>
      </c>
    </row>
    <row r="18" spans="1:9" ht="30">
      <c r="A18" s="181" t="s">
        <v>268</v>
      </c>
      <c r="B18" s="181" t="s">
        <v>551</v>
      </c>
      <c r="C18" s="181" t="s">
        <v>559</v>
      </c>
      <c r="D18" s="181" t="s">
        <v>232</v>
      </c>
      <c r="E18" s="181" t="s">
        <v>158</v>
      </c>
      <c r="F18" s="177" t="s">
        <v>160</v>
      </c>
      <c r="G18" s="331">
        <f>G19+G20+G21</f>
        <v>596.01300000000003</v>
      </c>
      <c r="H18" s="331">
        <f>H19+H20+H21</f>
        <v>7.6880000000000006</v>
      </c>
      <c r="I18" s="169">
        <f t="shared" si="0"/>
        <v>1.2899047503997396</v>
      </c>
    </row>
    <row r="19" spans="1:9" ht="15.75">
      <c r="A19" s="181" t="s">
        <v>268</v>
      </c>
      <c r="B19" s="181" t="s">
        <v>551</v>
      </c>
      <c r="C19" s="181" t="s">
        <v>559</v>
      </c>
      <c r="D19" s="181" t="s">
        <v>232</v>
      </c>
      <c r="E19" s="181" t="s">
        <v>557</v>
      </c>
      <c r="F19" s="177" t="s">
        <v>561</v>
      </c>
      <c r="G19" s="329">
        <v>467.6</v>
      </c>
      <c r="H19" s="329">
        <f ca="1">'3'!G21</f>
        <v>5.9050000000000002</v>
      </c>
      <c r="I19" s="169">
        <f t="shared" si="0"/>
        <v>1.2628314798973481</v>
      </c>
    </row>
    <row r="20" spans="1:9" ht="30">
      <c r="A20" s="181" t="s">
        <v>268</v>
      </c>
      <c r="B20" s="181" t="s">
        <v>551</v>
      </c>
      <c r="C20" s="181" t="s">
        <v>559</v>
      </c>
      <c r="D20" s="181" t="s">
        <v>232</v>
      </c>
      <c r="E20" s="181" t="s">
        <v>563</v>
      </c>
      <c r="F20" s="177" t="s">
        <v>562</v>
      </c>
      <c r="G20" s="329">
        <v>0</v>
      </c>
      <c r="H20" s="329">
        <f ca="1">'3'!G22</f>
        <v>0</v>
      </c>
      <c r="I20" s="169">
        <v>0</v>
      </c>
    </row>
    <row r="21" spans="1:9" ht="15.75">
      <c r="A21" s="181" t="s">
        <v>268</v>
      </c>
      <c r="B21" s="181" t="s">
        <v>551</v>
      </c>
      <c r="C21" s="181" t="s">
        <v>559</v>
      </c>
      <c r="D21" s="181" t="s">
        <v>232</v>
      </c>
      <c r="E21" s="181" t="s">
        <v>229</v>
      </c>
      <c r="F21" s="177" t="s">
        <v>561</v>
      </c>
      <c r="G21" s="329">
        <v>128.41300000000001</v>
      </c>
      <c r="H21" s="329">
        <f ca="1">'3'!G23</f>
        <v>1.7829999999999999</v>
      </c>
      <c r="I21" s="169">
        <f>H21*100/G21</f>
        <v>1.3884887044146619</v>
      </c>
    </row>
    <row r="22" spans="1:9" ht="30">
      <c r="A22" s="181" t="s">
        <v>268</v>
      </c>
      <c r="B22" s="181" t="s">
        <v>551</v>
      </c>
      <c r="C22" s="181" t="s">
        <v>559</v>
      </c>
      <c r="D22" s="181" t="s">
        <v>232</v>
      </c>
      <c r="E22" s="181" t="s">
        <v>153</v>
      </c>
      <c r="F22" s="177" t="s">
        <v>156</v>
      </c>
      <c r="G22" s="329">
        <f>G23</f>
        <v>0</v>
      </c>
      <c r="H22" s="329">
        <f ca="1">H23</f>
        <v>0</v>
      </c>
      <c r="I22" s="169">
        <v>0</v>
      </c>
    </row>
    <row r="23" spans="1:9" ht="60">
      <c r="A23" s="181" t="s">
        <v>268</v>
      </c>
      <c r="B23" s="181" t="s">
        <v>551</v>
      </c>
      <c r="C23" s="181" t="s">
        <v>559</v>
      </c>
      <c r="D23" s="181" t="s">
        <v>232</v>
      </c>
      <c r="E23" s="181" t="s">
        <v>154</v>
      </c>
      <c r="F23" s="177" t="s">
        <v>165</v>
      </c>
      <c r="G23" s="329">
        <f>G24+G25</f>
        <v>0</v>
      </c>
      <c r="H23" s="329">
        <f ca="1">H24+H25</f>
        <v>0</v>
      </c>
      <c r="I23" s="169">
        <v>0</v>
      </c>
    </row>
    <row r="24" spans="1:9" ht="30">
      <c r="A24" s="181" t="s">
        <v>268</v>
      </c>
      <c r="B24" s="181" t="s">
        <v>551</v>
      </c>
      <c r="C24" s="181" t="s">
        <v>559</v>
      </c>
      <c r="D24" s="181" t="s">
        <v>232</v>
      </c>
      <c r="E24" s="181" t="s">
        <v>565</v>
      </c>
      <c r="F24" s="177" t="s">
        <v>564</v>
      </c>
      <c r="G24" s="329">
        <v>0</v>
      </c>
      <c r="H24" s="326">
        <f ca="1">'3'!G26</f>
        <v>0</v>
      </c>
      <c r="I24" s="169">
        <v>0</v>
      </c>
    </row>
    <row r="25" spans="1:9" ht="30">
      <c r="A25" s="181" t="s">
        <v>268</v>
      </c>
      <c r="B25" s="181" t="s">
        <v>551</v>
      </c>
      <c r="C25" s="181" t="s">
        <v>559</v>
      </c>
      <c r="D25" s="181" t="s">
        <v>232</v>
      </c>
      <c r="E25" s="181" t="s">
        <v>567</v>
      </c>
      <c r="F25" s="177" t="s">
        <v>566</v>
      </c>
      <c r="G25" s="329">
        <v>0</v>
      </c>
      <c r="H25" s="329">
        <v>0</v>
      </c>
      <c r="I25" s="169">
        <v>0</v>
      </c>
    </row>
    <row r="26" spans="1:9" ht="15.75">
      <c r="A26" s="181" t="s">
        <v>268</v>
      </c>
      <c r="B26" s="181" t="s">
        <v>551</v>
      </c>
      <c r="C26" s="181" t="s">
        <v>559</v>
      </c>
      <c r="D26" s="181" t="s">
        <v>232</v>
      </c>
      <c r="E26" s="181" t="s">
        <v>166</v>
      </c>
      <c r="F26" s="177" t="s">
        <v>171</v>
      </c>
      <c r="G26" s="329">
        <f>G27+G29</f>
        <v>0</v>
      </c>
      <c r="H26" s="329">
        <f>H27+H29</f>
        <v>0</v>
      </c>
      <c r="I26" s="169">
        <v>0</v>
      </c>
    </row>
    <row r="27" spans="1:9" ht="15.75">
      <c r="A27" s="181" t="s">
        <v>268</v>
      </c>
      <c r="B27" s="181" t="s">
        <v>551</v>
      </c>
      <c r="C27" s="181" t="s">
        <v>559</v>
      </c>
      <c r="D27" s="181" t="s">
        <v>232</v>
      </c>
      <c r="E27" s="181" t="s">
        <v>234</v>
      </c>
      <c r="F27" s="177" t="s">
        <v>235</v>
      </c>
      <c r="G27" s="329">
        <f>G28</f>
        <v>0</v>
      </c>
      <c r="H27" s="329">
        <f>H28</f>
        <v>0</v>
      </c>
      <c r="I27" s="169">
        <v>0</v>
      </c>
    </row>
    <row r="28" spans="1:9" ht="15.75">
      <c r="A28" s="181" t="s">
        <v>268</v>
      </c>
      <c r="B28" s="181" t="s">
        <v>551</v>
      </c>
      <c r="C28" s="181" t="s">
        <v>559</v>
      </c>
      <c r="D28" s="181" t="s">
        <v>232</v>
      </c>
      <c r="E28" s="181" t="s">
        <v>236</v>
      </c>
      <c r="F28" s="177" t="s">
        <v>235</v>
      </c>
      <c r="G28" s="329">
        <v>0</v>
      </c>
      <c r="H28" s="329">
        <f ca="1">'3'!G29</f>
        <v>0</v>
      </c>
      <c r="I28" s="169">
        <v>0</v>
      </c>
    </row>
    <row r="29" spans="1:9" ht="15.75">
      <c r="A29" s="181" t="s">
        <v>268</v>
      </c>
      <c r="B29" s="181" t="s">
        <v>551</v>
      </c>
      <c r="C29" s="181" t="s">
        <v>559</v>
      </c>
      <c r="D29" s="181" t="s">
        <v>232</v>
      </c>
      <c r="E29" s="181" t="s">
        <v>170</v>
      </c>
      <c r="F29" s="177" t="s">
        <v>172</v>
      </c>
      <c r="G29" s="329">
        <f>G30+G31+G32</f>
        <v>0</v>
      </c>
      <c r="H29" s="329">
        <f ca="1">H30+H31+H32</f>
        <v>0</v>
      </c>
      <c r="I29" s="169">
        <v>0</v>
      </c>
    </row>
    <row r="30" spans="1:9" ht="30">
      <c r="A30" s="181" t="s">
        <v>268</v>
      </c>
      <c r="B30" s="181" t="s">
        <v>551</v>
      </c>
      <c r="C30" s="181" t="s">
        <v>559</v>
      </c>
      <c r="D30" s="181" t="s">
        <v>232</v>
      </c>
      <c r="E30" s="181" t="s">
        <v>569</v>
      </c>
      <c r="F30" s="177" t="s">
        <v>568</v>
      </c>
      <c r="G30" s="329">
        <v>0</v>
      </c>
      <c r="H30" s="329">
        <f ca="1">'3'!G32</f>
        <v>0</v>
      </c>
      <c r="I30" s="169">
        <v>0</v>
      </c>
    </row>
    <row r="31" spans="1:9" ht="15.75">
      <c r="A31" s="181" t="s">
        <v>268</v>
      </c>
      <c r="B31" s="181" t="s">
        <v>551</v>
      </c>
      <c r="C31" s="181" t="s">
        <v>559</v>
      </c>
      <c r="D31" s="181" t="s">
        <v>232</v>
      </c>
      <c r="E31" s="181" t="s">
        <v>571</v>
      </c>
      <c r="F31" s="177" t="s">
        <v>570</v>
      </c>
      <c r="G31" s="326">
        <v>0</v>
      </c>
      <c r="H31" s="326">
        <f ca="1">'3'!G33</f>
        <v>0</v>
      </c>
      <c r="I31" s="169">
        <v>0</v>
      </c>
    </row>
    <row r="32" spans="1:9" ht="15.75">
      <c r="A32" s="181" t="s">
        <v>268</v>
      </c>
      <c r="B32" s="181" t="s">
        <v>551</v>
      </c>
      <c r="C32" s="181" t="s">
        <v>559</v>
      </c>
      <c r="D32" s="181" t="s">
        <v>232</v>
      </c>
      <c r="E32" s="181" t="s">
        <v>192</v>
      </c>
      <c r="F32" s="177" t="s">
        <v>193</v>
      </c>
      <c r="G32" s="326">
        <v>0</v>
      </c>
      <c r="H32" s="326">
        <f ca="1">'3'!G34</f>
        <v>0</v>
      </c>
      <c r="I32" s="169">
        <v>0</v>
      </c>
    </row>
    <row r="33" spans="1:9" ht="42.75">
      <c r="A33" s="339" t="s">
        <v>268</v>
      </c>
      <c r="B33" s="339" t="s">
        <v>551</v>
      </c>
      <c r="C33" s="339" t="s">
        <v>40</v>
      </c>
      <c r="D33" s="340"/>
      <c r="E33" s="340"/>
      <c r="F33" s="341" t="s">
        <v>590</v>
      </c>
      <c r="G33" s="342">
        <f>G34</f>
        <v>12</v>
      </c>
      <c r="H33" s="342">
        <f>H34</f>
        <v>0</v>
      </c>
      <c r="I33" s="343">
        <f>H33*100/G33</f>
        <v>0</v>
      </c>
    </row>
    <row r="34" spans="1:9" ht="15.75">
      <c r="A34" s="181" t="s">
        <v>268</v>
      </c>
      <c r="B34" s="181" t="s">
        <v>551</v>
      </c>
      <c r="C34" s="181" t="s">
        <v>40</v>
      </c>
      <c r="D34" s="179"/>
      <c r="E34" s="179"/>
      <c r="F34" s="177" t="s">
        <v>547</v>
      </c>
      <c r="G34" s="329">
        <f t="shared" ref="G34:H36" si="2">G35</f>
        <v>12</v>
      </c>
      <c r="H34" s="329">
        <f t="shared" si="2"/>
        <v>0</v>
      </c>
      <c r="I34" s="169">
        <f>H34*100/G34</f>
        <v>0</v>
      </c>
    </row>
    <row r="35" spans="1:9" ht="45">
      <c r="A35" s="181" t="s">
        <v>268</v>
      </c>
      <c r="B35" s="181" t="s">
        <v>551</v>
      </c>
      <c r="C35" s="181" t="s">
        <v>40</v>
      </c>
      <c r="D35" s="181" t="s">
        <v>250</v>
      </c>
      <c r="E35" s="181"/>
      <c r="F35" s="177" t="s">
        <v>593</v>
      </c>
      <c r="G35" s="329">
        <f t="shared" si="2"/>
        <v>12</v>
      </c>
      <c r="H35" s="329">
        <f t="shared" si="2"/>
        <v>0</v>
      </c>
      <c r="I35" s="169">
        <f>H35*100/G35</f>
        <v>0</v>
      </c>
    </row>
    <row r="36" spans="1:9" ht="15.75">
      <c r="A36" s="181" t="s">
        <v>268</v>
      </c>
      <c r="B36" s="181" t="s">
        <v>551</v>
      </c>
      <c r="C36" s="181" t="s">
        <v>40</v>
      </c>
      <c r="D36" s="181" t="s">
        <v>250</v>
      </c>
      <c r="E36" s="181" t="s">
        <v>152</v>
      </c>
      <c r="F36" s="177" t="s">
        <v>155</v>
      </c>
      <c r="G36" s="329">
        <f t="shared" si="2"/>
        <v>12</v>
      </c>
      <c r="H36" s="329">
        <f t="shared" si="2"/>
        <v>0</v>
      </c>
      <c r="I36" s="169">
        <f>H36*100/G36</f>
        <v>0</v>
      </c>
    </row>
    <row r="37" spans="1:9" ht="15.75">
      <c r="A37" s="181" t="s">
        <v>268</v>
      </c>
      <c r="B37" s="181" t="s">
        <v>551</v>
      </c>
      <c r="C37" s="181" t="s">
        <v>40</v>
      </c>
      <c r="D37" s="181" t="s">
        <v>250</v>
      </c>
      <c r="E37" s="181" t="s">
        <v>578</v>
      </c>
      <c r="F37" s="177" t="s">
        <v>526</v>
      </c>
      <c r="G37" s="329">
        <v>12</v>
      </c>
      <c r="H37" s="329">
        <v>0</v>
      </c>
      <c r="I37" s="169">
        <f>H37*100/G37</f>
        <v>0</v>
      </c>
    </row>
    <row r="38" spans="1:9" ht="15.75">
      <c r="A38" s="339" t="s">
        <v>268</v>
      </c>
      <c r="B38" s="339" t="s">
        <v>551</v>
      </c>
      <c r="C38" s="339" t="s">
        <v>572</v>
      </c>
      <c r="D38" s="339"/>
      <c r="E38" s="339"/>
      <c r="F38" s="341" t="s">
        <v>111</v>
      </c>
      <c r="G38" s="345">
        <f t="shared" ref="G38:H40" si="3">G39</f>
        <v>0</v>
      </c>
      <c r="H38" s="345">
        <f t="shared" si="3"/>
        <v>0</v>
      </c>
      <c r="I38" s="346">
        <v>0</v>
      </c>
    </row>
    <row r="39" spans="1:9" ht="15.75">
      <c r="A39" s="181" t="s">
        <v>268</v>
      </c>
      <c r="B39" s="181" t="s">
        <v>551</v>
      </c>
      <c r="C39" s="181" t="s">
        <v>572</v>
      </c>
      <c r="D39" s="181" t="s">
        <v>240</v>
      </c>
      <c r="E39" s="181"/>
      <c r="F39" s="177" t="s">
        <v>111</v>
      </c>
      <c r="G39" s="329">
        <f t="shared" si="3"/>
        <v>0</v>
      </c>
      <c r="H39" s="329">
        <f t="shared" si="3"/>
        <v>0</v>
      </c>
      <c r="I39" s="169">
        <v>0</v>
      </c>
    </row>
    <row r="40" spans="1:9" ht="15.75">
      <c r="A40" s="181" t="s">
        <v>268</v>
      </c>
      <c r="B40" s="181" t="s">
        <v>551</v>
      </c>
      <c r="C40" s="181" t="s">
        <v>572</v>
      </c>
      <c r="D40" s="181" t="s">
        <v>240</v>
      </c>
      <c r="E40" s="181" t="s">
        <v>166</v>
      </c>
      <c r="F40" s="177" t="s">
        <v>167</v>
      </c>
      <c r="G40" s="329">
        <f t="shared" si="3"/>
        <v>0</v>
      </c>
      <c r="H40" s="329">
        <f t="shared" si="3"/>
        <v>0</v>
      </c>
      <c r="I40" s="169">
        <v>0</v>
      </c>
    </row>
    <row r="41" spans="1:9" ht="15.75">
      <c r="A41" s="181" t="s">
        <v>268</v>
      </c>
      <c r="B41" s="181" t="s">
        <v>551</v>
      </c>
      <c r="C41" s="181" t="s">
        <v>572</v>
      </c>
      <c r="D41" s="181" t="s">
        <v>240</v>
      </c>
      <c r="E41" s="181" t="s">
        <v>110</v>
      </c>
      <c r="F41" s="177" t="s">
        <v>112</v>
      </c>
      <c r="G41" s="329">
        <v>0</v>
      </c>
      <c r="H41" s="329">
        <v>0</v>
      </c>
      <c r="I41" s="169">
        <v>0</v>
      </c>
    </row>
    <row r="42" spans="1:9" ht="15.75">
      <c r="A42" s="339" t="s">
        <v>268</v>
      </c>
      <c r="B42" s="339" t="s">
        <v>551</v>
      </c>
      <c r="C42" s="339" t="s">
        <v>573</v>
      </c>
      <c r="D42" s="339"/>
      <c r="E42" s="339"/>
      <c r="F42" s="341" t="s">
        <v>536</v>
      </c>
      <c r="G42" s="345">
        <f>G43+G60+G64</f>
        <v>2300.4870000000001</v>
      </c>
      <c r="H42" s="345">
        <f>H43+H60</f>
        <v>1063.0439999999999</v>
      </c>
      <c r="I42" s="346">
        <f t="shared" ref="I42:I47" si="4">H42*100/G42</f>
        <v>46.209519984246811</v>
      </c>
    </row>
    <row r="43" spans="1:9" ht="30">
      <c r="A43" s="340" t="s">
        <v>268</v>
      </c>
      <c r="B43" s="340" t="s">
        <v>551</v>
      </c>
      <c r="C43" s="340" t="s">
        <v>573</v>
      </c>
      <c r="D43" s="340" t="s">
        <v>237</v>
      </c>
      <c r="E43" s="340"/>
      <c r="F43" s="410" t="s">
        <v>574</v>
      </c>
      <c r="G43" s="413">
        <f>G44</f>
        <v>2286.38</v>
      </c>
      <c r="H43" s="413">
        <f>H44</f>
        <v>1063.0439999999999</v>
      </c>
      <c r="I43" s="412">
        <f t="shared" si="4"/>
        <v>46.494633438011178</v>
      </c>
    </row>
    <row r="44" spans="1:9" ht="30">
      <c r="A44" s="181" t="s">
        <v>268</v>
      </c>
      <c r="B44" s="181" t="s">
        <v>551</v>
      </c>
      <c r="C44" s="181" t="s">
        <v>573</v>
      </c>
      <c r="D44" s="181" t="s">
        <v>237</v>
      </c>
      <c r="E44" s="181"/>
      <c r="F44" s="177" t="s">
        <v>575</v>
      </c>
      <c r="G44" s="329">
        <f>G45+G50+G54</f>
        <v>2286.38</v>
      </c>
      <c r="H44" s="329">
        <f>H45+H50+H54</f>
        <v>1063.0439999999999</v>
      </c>
      <c r="I44" s="169">
        <f t="shared" si="4"/>
        <v>46.494633438011178</v>
      </c>
    </row>
    <row r="45" spans="1:9" ht="75">
      <c r="A45" s="181" t="s">
        <v>268</v>
      </c>
      <c r="B45" s="181" t="s">
        <v>551</v>
      </c>
      <c r="C45" s="181" t="s">
        <v>573</v>
      </c>
      <c r="D45" s="181" t="s">
        <v>237</v>
      </c>
      <c r="E45" s="181" t="s">
        <v>84</v>
      </c>
      <c r="F45" s="177" t="s">
        <v>159</v>
      </c>
      <c r="G45" s="329">
        <f>G46</f>
        <v>1322</v>
      </c>
      <c r="H45" s="329">
        <f>H46</f>
        <v>533.04399999999998</v>
      </c>
      <c r="I45" s="169">
        <f t="shared" si="4"/>
        <v>40.321028744326782</v>
      </c>
    </row>
    <row r="46" spans="1:9" ht="15.75">
      <c r="A46" s="181" t="s">
        <v>268</v>
      </c>
      <c r="B46" s="181" t="s">
        <v>551</v>
      </c>
      <c r="C46" s="181" t="s">
        <v>573</v>
      </c>
      <c r="D46" s="181" t="s">
        <v>237</v>
      </c>
      <c r="E46" s="181" t="s">
        <v>168</v>
      </c>
      <c r="F46" s="177" t="s">
        <v>169</v>
      </c>
      <c r="G46" s="329">
        <f>G47+G49+G48</f>
        <v>1322</v>
      </c>
      <c r="H46" s="329">
        <f>H47+H49+H48</f>
        <v>533.04399999999998</v>
      </c>
      <c r="I46" s="169">
        <f t="shared" si="4"/>
        <v>40.321028744326782</v>
      </c>
    </row>
    <row r="47" spans="1:9" ht="15.75">
      <c r="A47" s="181" t="s">
        <v>268</v>
      </c>
      <c r="B47" s="181" t="s">
        <v>551</v>
      </c>
      <c r="C47" s="181" t="s">
        <v>573</v>
      </c>
      <c r="D47" s="181" t="s">
        <v>237</v>
      </c>
      <c r="E47" s="181" t="s">
        <v>572</v>
      </c>
      <c r="F47" s="177" t="s">
        <v>230</v>
      </c>
      <c r="G47" s="329">
        <v>1016</v>
      </c>
      <c r="H47" s="329">
        <f ca="1">'3'!G40</f>
        <v>409.404</v>
      </c>
      <c r="I47" s="169">
        <f t="shared" si="4"/>
        <v>40.295669291338584</v>
      </c>
    </row>
    <row r="48" spans="1:9" ht="30">
      <c r="A48" s="181" t="s">
        <v>268</v>
      </c>
      <c r="B48" s="181" t="s">
        <v>551</v>
      </c>
      <c r="C48" s="181" t="s">
        <v>573</v>
      </c>
      <c r="D48" s="181" t="s">
        <v>237</v>
      </c>
      <c r="E48" s="181" t="s">
        <v>98</v>
      </c>
      <c r="F48" s="177" t="s">
        <v>562</v>
      </c>
      <c r="G48" s="329">
        <v>0</v>
      </c>
      <c r="H48" s="329">
        <v>0</v>
      </c>
      <c r="I48" s="169">
        <v>0</v>
      </c>
    </row>
    <row r="49" spans="1:9" ht="15.75">
      <c r="A49" s="181" t="s">
        <v>268</v>
      </c>
      <c r="B49" s="181" t="s">
        <v>551</v>
      </c>
      <c r="C49" s="181" t="s">
        <v>573</v>
      </c>
      <c r="D49" s="181" t="s">
        <v>237</v>
      </c>
      <c r="E49" s="181" t="s">
        <v>238</v>
      </c>
      <c r="F49" s="177" t="s">
        <v>231</v>
      </c>
      <c r="G49" s="326">
        <v>306</v>
      </c>
      <c r="H49" s="326">
        <f ca="1">'3'!G41</f>
        <v>123.64</v>
      </c>
      <c r="I49" s="169">
        <f>H49*100/G49</f>
        <v>40.405228758169933</v>
      </c>
    </row>
    <row r="50" spans="1:9" ht="30">
      <c r="A50" s="181" t="s">
        <v>268</v>
      </c>
      <c r="B50" s="181" t="s">
        <v>551</v>
      </c>
      <c r="C50" s="181" t="s">
        <v>573</v>
      </c>
      <c r="D50" s="181" t="s">
        <v>237</v>
      </c>
      <c r="E50" s="181" t="s">
        <v>153</v>
      </c>
      <c r="F50" s="177" t="s">
        <v>156</v>
      </c>
      <c r="G50" s="326">
        <f>G51</f>
        <v>0</v>
      </c>
      <c r="H50" s="326">
        <f>H51</f>
        <v>0</v>
      </c>
      <c r="I50" s="169">
        <v>0</v>
      </c>
    </row>
    <row r="51" spans="1:9" ht="60">
      <c r="A51" s="181" t="s">
        <v>268</v>
      </c>
      <c r="B51" s="181" t="s">
        <v>551</v>
      </c>
      <c r="C51" s="181" t="s">
        <v>573</v>
      </c>
      <c r="D51" s="181" t="s">
        <v>237</v>
      </c>
      <c r="E51" s="181" t="s">
        <v>154</v>
      </c>
      <c r="F51" s="177" t="s">
        <v>165</v>
      </c>
      <c r="G51" s="326">
        <f>G52+G53</f>
        <v>0</v>
      </c>
      <c r="H51" s="326">
        <f>H52+H53</f>
        <v>0</v>
      </c>
      <c r="I51" s="169">
        <v>0</v>
      </c>
    </row>
    <row r="52" spans="1:9" ht="30">
      <c r="A52" s="181" t="s">
        <v>268</v>
      </c>
      <c r="B52" s="181" t="s">
        <v>551</v>
      </c>
      <c r="C52" s="181" t="s">
        <v>573</v>
      </c>
      <c r="D52" s="181" t="s">
        <v>237</v>
      </c>
      <c r="E52" s="181" t="s">
        <v>565</v>
      </c>
      <c r="F52" s="177" t="s">
        <v>99</v>
      </c>
      <c r="G52" s="326">
        <v>0</v>
      </c>
      <c r="H52" s="326">
        <v>0</v>
      </c>
      <c r="I52" s="169">
        <v>0</v>
      </c>
    </row>
    <row r="53" spans="1:9" ht="30">
      <c r="A53" s="181" t="s">
        <v>268</v>
      </c>
      <c r="B53" s="181" t="s">
        <v>551</v>
      </c>
      <c r="C53" s="181" t="s">
        <v>573</v>
      </c>
      <c r="D53" s="181" t="s">
        <v>237</v>
      </c>
      <c r="E53" s="181" t="s">
        <v>567</v>
      </c>
      <c r="F53" s="177" t="s">
        <v>566</v>
      </c>
      <c r="G53" s="326">
        <v>0</v>
      </c>
      <c r="H53" s="326">
        <f ca="1">'3'!G44</f>
        <v>0</v>
      </c>
      <c r="I53" s="169">
        <v>0</v>
      </c>
    </row>
    <row r="54" spans="1:9" ht="15.75">
      <c r="A54" s="181" t="s">
        <v>268</v>
      </c>
      <c r="B54" s="181" t="s">
        <v>551</v>
      </c>
      <c r="C54" s="181" t="s">
        <v>573</v>
      </c>
      <c r="D54" s="181" t="s">
        <v>237</v>
      </c>
      <c r="E54" s="181" t="s">
        <v>166</v>
      </c>
      <c r="F54" s="177" t="s">
        <v>171</v>
      </c>
      <c r="G54" s="326">
        <f>G57+G55</f>
        <v>964.38</v>
      </c>
      <c r="H54" s="326">
        <f ca="1">H57+H55</f>
        <v>530</v>
      </c>
      <c r="I54" s="169">
        <f>H54*100/G54</f>
        <v>54.957589332006059</v>
      </c>
    </row>
    <row r="55" spans="1:9" ht="15.75">
      <c r="A55" s="181" t="s">
        <v>268</v>
      </c>
      <c r="B55" s="181" t="s">
        <v>551</v>
      </c>
      <c r="C55" s="181" t="s">
        <v>573</v>
      </c>
      <c r="D55" s="181" t="s">
        <v>237</v>
      </c>
      <c r="E55" s="181" t="s">
        <v>234</v>
      </c>
      <c r="F55" s="177" t="s">
        <v>235</v>
      </c>
      <c r="G55" s="326">
        <f>G56</f>
        <v>964.38</v>
      </c>
      <c r="H55" s="326">
        <f ca="1">H56</f>
        <v>530</v>
      </c>
      <c r="I55" s="169">
        <f>H55*100/G55</f>
        <v>54.957589332006059</v>
      </c>
    </row>
    <row r="56" spans="1:9" ht="15.75">
      <c r="A56" s="181" t="s">
        <v>268</v>
      </c>
      <c r="B56" s="181" t="s">
        <v>551</v>
      </c>
      <c r="C56" s="181" t="s">
        <v>573</v>
      </c>
      <c r="D56" s="181" t="s">
        <v>237</v>
      </c>
      <c r="E56" s="181" t="s">
        <v>236</v>
      </c>
      <c r="F56" s="177" t="s">
        <v>235</v>
      </c>
      <c r="G56" s="326">
        <v>964.38</v>
      </c>
      <c r="H56" s="326">
        <f ca="1">'3'!G47</f>
        <v>530</v>
      </c>
      <c r="I56" s="169">
        <f>H56*100/G56</f>
        <v>54.957589332006059</v>
      </c>
    </row>
    <row r="57" spans="1:9" ht="15.75">
      <c r="A57" s="181" t="s">
        <v>268</v>
      </c>
      <c r="B57" s="181" t="s">
        <v>551</v>
      </c>
      <c r="C57" s="181" t="s">
        <v>573</v>
      </c>
      <c r="D57" s="181" t="s">
        <v>237</v>
      </c>
      <c r="E57" s="181" t="s">
        <v>170</v>
      </c>
      <c r="F57" s="177" t="s">
        <v>172</v>
      </c>
      <c r="G57" s="326">
        <f>G58+G59</f>
        <v>0</v>
      </c>
      <c r="H57" s="326">
        <f ca="1">H58+H59</f>
        <v>0</v>
      </c>
      <c r="I57" s="169">
        <v>0</v>
      </c>
    </row>
    <row r="58" spans="1:9" ht="15.75">
      <c r="A58" s="181" t="s">
        <v>268</v>
      </c>
      <c r="B58" s="181" t="s">
        <v>551</v>
      </c>
      <c r="C58" s="181" t="s">
        <v>573</v>
      </c>
      <c r="D58" s="181" t="s">
        <v>237</v>
      </c>
      <c r="E58" s="181" t="s">
        <v>571</v>
      </c>
      <c r="F58" s="177" t="s">
        <v>570</v>
      </c>
      <c r="G58" s="326">
        <v>0</v>
      </c>
      <c r="H58" s="326">
        <f ca="1">'3'!G49</f>
        <v>0</v>
      </c>
      <c r="I58" s="169">
        <v>0</v>
      </c>
    </row>
    <row r="59" spans="1:9" ht="15.75">
      <c r="A59" s="181" t="s">
        <v>268</v>
      </c>
      <c r="B59" s="181" t="s">
        <v>551</v>
      </c>
      <c r="C59" s="181" t="s">
        <v>573</v>
      </c>
      <c r="D59" s="181" t="s">
        <v>237</v>
      </c>
      <c r="E59" s="181" t="s">
        <v>192</v>
      </c>
      <c r="F59" s="177" t="s">
        <v>193</v>
      </c>
      <c r="G59" s="326">
        <v>0</v>
      </c>
      <c r="H59" s="326">
        <f ca="1">'3'!G50</f>
        <v>0</v>
      </c>
      <c r="I59" s="169">
        <v>0</v>
      </c>
    </row>
    <row r="60" spans="1:9" ht="30">
      <c r="A60" s="340" t="s">
        <v>268</v>
      </c>
      <c r="B60" s="340" t="s">
        <v>551</v>
      </c>
      <c r="C60" s="340" t="s">
        <v>573</v>
      </c>
      <c r="D60" s="340" t="s">
        <v>239</v>
      </c>
      <c r="E60" s="340"/>
      <c r="F60" s="410" t="s">
        <v>113</v>
      </c>
      <c r="G60" s="411">
        <f t="shared" ref="G60:H66" si="5">G61</f>
        <v>0.78700000000000003</v>
      </c>
      <c r="H60" s="411">
        <f t="shared" si="5"/>
        <v>0</v>
      </c>
      <c r="I60" s="412">
        <f t="shared" ref="I60:I67" si="6">H60*100/G60</f>
        <v>0</v>
      </c>
    </row>
    <row r="61" spans="1:9" ht="30">
      <c r="A61" s="181" t="s">
        <v>268</v>
      </c>
      <c r="B61" s="181" t="s">
        <v>551</v>
      </c>
      <c r="C61" s="181" t="s">
        <v>573</v>
      </c>
      <c r="D61" s="181" t="s">
        <v>239</v>
      </c>
      <c r="E61" s="181" t="s">
        <v>153</v>
      </c>
      <c r="F61" s="177" t="s">
        <v>156</v>
      </c>
      <c r="G61" s="326">
        <f t="shared" si="5"/>
        <v>0.78700000000000003</v>
      </c>
      <c r="H61" s="326">
        <f t="shared" si="5"/>
        <v>0</v>
      </c>
      <c r="I61" s="169">
        <f t="shared" si="6"/>
        <v>0</v>
      </c>
    </row>
    <row r="62" spans="1:9" ht="30.75" customHeight="1">
      <c r="A62" s="181" t="s">
        <v>268</v>
      </c>
      <c r="B62" s="181" t="s">
        <v>551</v>
      </c>
      <c r="C62" s="181" t="s">
        <v>573</v>
      </c>
      <c r="D62" s="181" t="s">
        <v>239</v>
      </c>
      <c r="E62" s="181" t="s">
        <v>154</v>
      </c>
      <c r="F62" s="177" t="s">
        <v>165</v>
      </c>
      <c r="G62" s="326">
        <f t="shared" si="5"/>
        <v>0.78700000000000003</v>
      </c>
      <c r="H62" s="326">
        <f t="shared" si="5"/>
        <v>0</v>
      </c>
      <c r="I62" s="169">
        <f t="shared" si="6"/>
        <v>0</v>
      </c>
    </row>
    <row r="63" spans="1:9" ht="30">
      <c r="A63" s="181" t="s">
        <v>268</v>
      </c>
      <c r="B63" s="181" t="s">
        <v>551</v>
      </c>
      <c r="C63" s="181" t="s">
        <v>573</v>
      </c>
      <c r="D63" s="181" t="s">
        <v>239</v>
      </c>
      <c r="E63" s="181" t="s">
        <v>567</v>
      </c>
      <c r="F63" s="177" t="s">
        <v>107</v>
      </c>
      <c r="G63" s="326">
        <v>0.78700000000000003</v>
      </c>
      <c r="H63" s="326">
        <v>0</v>
      </c>
      <c r="I63" s="169">
        <f t="shared" si="6"/>
        <v>0</v>
      </c>
    </row>
    <row r="64" spans="1:9" ht="63">
      <c r="A64" s="340" t="s">
        <v>268</v>
      </c>
      <c r="B64" s="340" t="s">
        <v>551</v>
      </c>
      <c r="C64" s="340" t="s">
        <v>573</v>
      </c>
      <c r="D64" s="424" t="s">
        <v>12</v>
      </c>
      <c r="E64" s="340"/>
      <c r="F64" s="422" t="s">
        <v>11</v>
      </c>
      <c r="G64" s="411">
        <f t="shared" si="5"/>
        <v>13.32</v>
      </c>
      <c r="H64" s="411">
        <f t="shared" si="5"/>
        <v>0</v>
      </c>
      <c r="I64" s="412">
        <f t="shared" si="6"/>
        <v>0</v>
      </c>
    </row>
    <row r="65" spans="1:9" ht="30">
      <c r="A65" s="181" t="s">
        <v>268</v>
      </c>
      <c r="B65" s="181" t="s">
        <v>551</v>
      </c>
      <c r="C65" s="181" t="s">
        <v>573</v>
      </c>
      <c r="D65" s="423" t="s">
        <v>12</v>
      </c>
      <c r="E65" s="181" t="s">
        <v>153</v>
      </c>
      <c r="F65" s="177" t="s">
        <v>156</v>
      </c>
      <c r="G65" s="326">
        <f t="shared" si="5"/>
        <v>13.32</v>
      </c>
      <c r="H65" s="326">
        <f t="shared" si="5"/>
        <v>0</v>
      </c>
      <c r="I65" s="169">
        <f t="shared" si="6"/>
        <v>0</v>
      </c>
    </row>
    <row r="66" spans="1:9" ht="60">
      <c r="A66" s="181" t="s">
        <v>268</v>
      </c>
      <c r="B66" s="181" t="s">
        <v>551</v>
      </c>
      <c r="C66" s="181" t="s">
        <v>573</v>
      </c>
      <c r="D66" s="423" t="s">
        <v>12</v>
      </c>
      <c r="E66" s="181" t="s">
        <v>154</v>
      </c>
      <c r="F66" s="177" t="s">
        <v>165</v>
      </c>
      <c r="G66" s="326">
        <f t="shared" si="5"/>
        <v>13.32</v>
      </c>
      <c r="H66" s="326">
        <f t="shared" si="5"/>
        <v>0</v>
      </c>
      <c r="I66" s="169">
        <f t="shared" si="6"/>
        <v>0</v>
      </c>
    </row>
    <row r="67" spans="1:9" ht="30">
      <c r="A67" s="181" t="s">
        <v>268</v>
      </c>
      <c r="B67" s="181" t="s">
        <v>551</v>
      </c>
      <c r="C67" s="181" t="s">
        <v>573</v>
      </c>
      <c r="D67" s="423" t="s">
        <v>12</v>
      </c>
      <c r="E67" s="181" t="s">
        <v>567</v>
      </c>
      <c r="F67" s="177" t="s">
        <v>107</v>
      </c>
      <c r="G67" s="326">
        <v>13.32</v>
      </c>
      <c r="H67" s="326">
        <v>0</v>
      </c>
      <c r="I67" s="169">
        <f t="shared" si="6"/>
        <v>0</v>
      </c>
    </row>
    <row r="68" spans="1:9" ht="15.75">
      <c r="A68" s="344" t="s">
        <v>268</v>
      </c>
      <c r="B68" s="339" t="s">
        <v>100</v>
      </c>
      <c r="C68" s="339"/>
      <c r="D68" s="339"/>
      <c r="E68" s="339"/>
      <c r="F68" s="341" t="s">
        <v>106</v>
      </c>
      <c r="G68" s="342">
        <f>G69</f>
        <v>127.80000000000001</v>
      </c>
      <c r="H68" s="342">
        <f>H69</f>
        <v>52.053999999999995</v>
      </c>
      <c r="I68" s="343">
        <f t="shared" ref="I68:I75" si="7">H68*100/G68</f>
        <v>40.730829420970259</v>
      </c>
    </row>
    <row r="69" spans="1:9" ht="15.75">
      <c r="A69" s="180" t="s">
        <v>268</v>
      </c>
      <c r="B69" s="181" t="s">
        <v>100</v>
      </c>
      <c r="C69" s="181" t="s">
        <v>101</v>
      </c>
      <c r="D69" s="179"/>
      <c r="E69" s="179"/>
      <c r="F69" s="177" t="s">
        <v>105</v>
      </c>
      <c r="G69" s="326">
        <f>G70</f>
        <v>127.80000000000001</v>
      </c>
      <c r="H69" s="326">
        <f>H70</f>
        <v>52.053999999999995</v>
      </c>
      <c r="I69" s="169">
        <f t="shared" si="7"/>
        <v>40.730829420970259</v>
      </c>
    </row>
    <row r="70" spans="1:9" ht="30">
      <c r="A70" s="180" t="s">
        <v>268</v>
      </c>
      <c r="B70" s="181" t="s">
        <v>100</v>
      </c>
      <c r="C70" s="181" t="s">
        <v>101</v>
      </c>
      <c r="D70" s="181" t="s">
        <v>241</v>
      </c>
      <c r="E70" s="181"/>
      <c r="F70" s="177" t="s">
        <v>104</v>
      </c>
      <c r="G70" s="326">
        <f>G71+G76</f>
        <v>127.80000000000001</v>
      </c>
      <c r="H70" s="326">
        <f>H71+H76</f>
        <v>52.053999999999995</v>
      </c>
      <c r="I70" s="169">
        <f t="shared" si="7"/>
        <v>40.730829420970259</v>
      </c>
    </row>
    <row r="71" spans="1:9" ht="30">
      <c r="A71" s="180" t="s">
        <v>268</v>
      </c>
      <c r="B71" s="181" t="s">
        <v>100</v>
      </c>
      <c r="C71" s="181" t="s">
        <v>101</v>
      </c>
      <c r="D71" s="181" t="s">
        <v>241</v>
      </c>
      <c r="E71" s="181" t="s">
        <v>84</v>
      </c>
      <c r="F71" s="177" t="s">
        <v>160</v>
      </c>
      <c r="G71" s="326">
        <f>G72</f>
        <v>127.80000000000001</v>
      </c>
      <c r="H71" s="326">
        <f>H72</f>
        <v>52.053999999999995</v>
      </c>
      <c r="I71" s="169">
        <f t="shared" si="7"/>
        <v>40.730829420970259</v>
      </c>
    </row>
    <row r="72" spans="1:9" ht="45">
      <c r="A72" s="180" t="s">
        <v>268</v>
      </c>
      <c r="B72" s="181" t="s">
        <v>100</v>
      </c>
      <c r="C72" s="181" t="s">
        <v>101</v>
      </c>
      <c r="D72" s="181" t="s">
        <v>241</v>
      </c>
      <c r="E72" s="181" t="s">
        <v>158</v>
      </c>
      <c r="F72" s="177" t="s">
        <v>173</v>
      </c>
      <c r="G72" s="326">
        <f>G73+G75+G74</f>
        <v>127.80000000000001</v>
      </c>
      <c r="H72" s="326">
        <f>H73+H75+H74</f>
        <v>52.053999999999995</v>
      </c>
      <c r="I72" s="169">
        <f t="shared" si="7"/>
        <v>40.730829420970259</v>
      </c>
    </row>
    <row r="73" spans="1:9" ht="15.75">
      <c r="A73" s="180" t="s">
        <v>268</v>
      </c>
      <c r="B73" s="181" t="s">
        <v>100</v>
      </c>
      <c r="C73" s="181" t="s">
        <v>101</v>
      </c>
      <c r="D73" s="181" t="s">
        <v>241</v>
      </c>
      <c r="E73" s="181" t="s">
        <v>557</v>
      </c>
      <c r="F73" s="177" t="s">
        <v>230</v>
      </c>
      <c r="G73" s="326">
        <v>98.18</v>
      </c>
      <c r="H73" s="326">
        <f ca="1">'3'!G63</f>
        <v>39.979999999999997</v>
      </c>
      <c r="I73" s="169">
        <f t="shared" si="7"/>
        <v>40.72112446526787</v>
      </c>
    </row>
    <row r="74" spans="1:9" ht="30">
      <c r="A74" s="180" t="s">
        <v>268</v>
      </c>
      <c r="B74" s="181" t="s">
        <v>100</v>
      </c>
      <c r="C74" s="181" t="s">
        <v>101</v>
      </c>
      <c r="D74" s="181" t="s">
        <v>241</v>
      </c>
      <c r="E74" s="181" t="s">
        <v>563</v>
      </c>
      <c r="F74" s="177" t="s">
        <v>562</v>
      </c>
      <c r="G74" s="326">
        <v>0</v>
      </c>
      <c r="H74" s="326">
        <v>0</v>
      </c>
      <c r="I74" s="169">
        <v>0</v>
      </c>
    </row>
    <row r="75" spans="1:9" ht="15.75">
      <c r="A75" s="180" t="s">
        <v>268</v>
      </c>
      <c r="B75" s="181" t="s">
        <v>100</v>
      </c>
      <c r="C75" s="181" t="s">
        <v>101</v>
      </c>
      <c r="D75" s="181" t="s">
        <v>241</v>
      </c>
      <c r="E75" s="181" t="s">
        <v>229</v>
      </c>
      <c r="F75" s="177" t="s">
        <v>231</v>
      </c>
      <c r="G75" s="326">
        <v>29.62</v>
      </c>
      <c r="H75" s="326">
        <f ca="1">'3'!G65</f>
        <v>12.074</v>
      </c>
      <c r="I75" s="169">
        <f t="shared" si="7"/>
        <v>40.762997974341665</v>
      </c>
    </row>
    <row r="76" spans="1:9" ht="30">
      <c r="A76" s="180" t="s">
        <v>268</v>
      </c>
      <c r="B76" s="181" t="s">
        <v>100</v>
      </c>
      <c r="C76" s="181" t="s">
        <v>101</v>
      </c>
      <c r="D76" s="181" t="s">
        <v>241</v>
      </c>
      <c r="E76" s="181" t="s">
        <v>153</v>
      </c>
      <c r="F76" s="177" t="s">
        <v>156</v>
      </c>
      <c r="G76" s="326">
        <f>G77</f>
        <v>0</v>
      </c>
      <c r="H76" s="326">
        <f>H77</f>
        <v>0</v>
      </c>
      <c r="I76" s="169">
        <v>0</v>
      </c>
    </row>
    <row r="77" spans="1:9" ht="29.25" customHeight="1">
      <c r="A77" s="180" t="s">
        <v>268</v>
      </c>
      <c r="B77" s="181" t="s">
        <v>100</v>
      </c>
      <c r="C77" s="181" t="s">
        <v>101</v>
      </c>
      <c r="D77" s="181" t="s">
        <v>241</v>
      </c>
      <c r="E77" s="181" t="s">
        <v>154</v>
      </c>
      <c r="F77" s="177" t="s">
        <v>165</v>
      </c>
      <c r="G77" s="326">
        <f>G78</f>
        <v>0</v>
      </c>
      <c r="H77" s="326">
        <f>H78</f>
        <v>0</v>
      </c>
      <c r="I77" s="169">
        <v>0</v>
      </c>
    </row>
    <row r="78" spans="1:9" ht="30">
      <c r="A78" s="180" t="s">
        <v>268</v>
      </c>
      <c r="B78" s="181" t="s">
        <v>100</v>
      </c>
      <c r="C78" s="181" t="s">
        <v>101</v>
      </c>
      <c r="D78" s="181" t="s">
        <v>241</v>
      </c>
      <c r="E78" s="181" t="s">
        <v>567</v>
      </c>
      <c r="F78" s="177" t="s">
        <v>566</v>
      </c>
      <c r="G78" s="326">
        <v>0</v>
      </c>
      <c r="H78" s="326">
        <v>0</v>
      </c>
      <c r="I78" s="169">
        <v>0</v>
      </c>
    </row>
    <row r="79" spans="1:9" ht="15.75">
      <c r="A79" s="339" t="s">
        <v>268</v>
      </c>
      <c r="B79" s="339" t="s">
        <v>77</v>
      </c>
      <c r="C79" s="339"/>
      <c r="D79" s="339"/>
      <c r="E79" s="339"/>
      <c r="F79" s="341" t="s">
        <v>81</v>
      </c>
      <c r="G79" s="342">
        <f>G80</f>
        <v>0</v>
      </c>
      <c r="H79" s="342">
        <f>H80</f>
        <v>0</v>
      </c>
      <c r="I79" s="342">
        <f>I80</f>
        <v>0</v>
      </c>
    </row>
    <row r="80" spans="1:9" ht="30">
      <c r="A80" s="181" t="s">
        <v>268</v>
      </c>
      <c r="B80" s="181" t="s">
        <v>77</v>
      </c>
      <c r="C80" s="181" t="s">
        <v>77</v>
      </c>
      <c r="D80" s="181"/>
      <c r="E80" s="181"/>
      <c r="F80" s="177" t="s">
        <v>80</v>
      </c>
      <c r="G80" s="326">
        <f>G81</f>
        <v>0</v>
      </c>
      <c r="H80" s="326">
        <f t="shared" ref="G80:H82" si="8">H81</f>
        <v>0</v>
      </c>
      <c r="I80" s="183">
        <v>0</v>
      </c>
    </row>
    <row r="81" spans="1:9" ht="30">
      <c r="A81" s="181" t="s">
        <v>268</v>
      </c>
      <c r="B81" s="181" t="s">
        <v>77</v>
      </c>
      <c r="C81" s="181" t="s">
        <v>78</v>
      </c>
      <c r="D81" s="181" t="s">
        <v>79</v>
      </c>
      <c r="E81" s="181" t="s">
        <v>153</v>
      </c>
      <c r="F81" s="177" t="s">
        <v>156</v>
      </c>
      <c r="G81" s="326">
        <f t="shared" si="8"/>
        <v>0</v>
      </c>
      <c r="H81" s="326">
        <f t="shared" si="8"/>
        <v>0</v>
      </c>
      <c r="I81" s="183">
        <v>0</v>
      </c>
    </row>
    <row r="82" spans="1:9" ht="30">
      <c r="A82" s="181" t="s">
        <v>268</v>
      </c>
      <c r="B82" s="181" t="s">
        <v>77</v>
      </c>
      <c r="C82" s="181" t="s">
        <v>78</v>
      </c>
      <c r="D82" s="181" t="s">
        <v>79</v>
      </c>
      <c r="E82" s="181" t="s">
        <v>154</v>
      </c>
      <c r="F82" s="177" t="s">
        <v>157</v>
      </c>
      <c r="G82" s="326">
        <f t="shared" si="8"/>
        <v>0</v>
      </c>
      <c r="H82" s="326">
        <f t="shared" si="8"/>
        <v>0</v>
      </c>
      <c r="I82" s="183">
        <v>0</v>
      </c>
    </row>
    <row r="83" spans="1:9" ht="30">
      <c r="A83" s="181" t="s">
        <v>268</v>
      </c>
      <c r="B83" s="181" t="s">
        <v>77</v>
      </c>
      <c r="C83" s="181" t="s">
        <v>78</v>
      </c>
      <c r="D83" s="181" t="s">
        <v>79</v>
      </c>
      <c r="E83" s="181" t="s">
        <v>567</v>
      </c>
      <c r="F83" s="177" t="s">
        <v>566</v>
      </c>
      <c r="G83" s="326">
        <v>0</v>
      </c>
      <c r="H83" s="326">
        <v>0</v>
      </c>
      <c r="I83" s="183">
        <v>0</v>
      </c>
    </row>
    <row r="84" spans="1:9" ht="15.75">
      <c r="A84" s="339" t="s">
        <v>268</v>
      </c>
      <c r="B84" s="339" t="s">
        <v>577</v>
      </c>
      <c r="C84" s="339"/>
      <c r="D84" s="339"/>
      <c r="E84" s="339"/>
      <c r="F84" s="341" t="s">
        <v>576</v>
      </c>
      <c r="G84" s="342">
        <f>G92+G85</f>
        <v>643.20000000000005</v>
      </c>
      <c r="H84" s="342">
        <f>H92+H85</f>
        <v>0</v>
      </c>
      <c r="I84" s="343">
        <v>0</v>
      </c>
    </row>
    <row r="85" spans="1:9" ht="15.75">
      <c r="A85" s="181" t="s">
        <v>268</v>
      </c>
      <c r="B85" s="181" t="s">
        <v>577</v>
      </c>
      <c r="C85" s="181" t="s">
        <v>194</v>
      </c>
      <c r="D85" s="181"/>
      <c r="E85" s="181"/>
      <c r="F85" s="177" t="s">
        <v>537</v>
      </c>
      <c r="G85" s="326">
        <f>G86+G89</f>
        <v>643.20000000000005</v>
      </c>
      <c r="H85" s="326">
        <f t="shared" ref="G85:H87" si="9">H86</f>
        <v>0</v>
      </c>
      <c r="I85" s="183">
        <v>0</v>
      </c>
    </row>
    <row r="86" spans="1:9" ht="15.75">
      <c r="A86" s="181" t="s">
        <v>268</v>
      </c>
      <c r="B86" s="181" t="s">
        <v>577</v>
      </c>
      <c r="C86" s="181" t="s">
        <v>194</v>
      </c>
      <c r="D86" s="181" t="s">
        <v>195</v>
      </c>
      <c r="E86" s="181" t="s">
        <v>153</v>
      </c>
      <c r="F86" s="177" t="s">
        <v>537</v>
      </c>
      <c r="G86" s="326">
        <f t="shared" si="9"/>
        <v>0</v>
      </c>
      <c r="H86" s="326">
        <f t="shared" si="9"/>
        <v>0</v>
      </c>
      <c r="I86" s="183">
        <v>0</v>
      </c>
    </row>
    <row r="87" spans="1:9" ht="30">
      <c r="A87" s="181" t="s">
        <v>268</v>
      </c>
      <c r="B87" s="181" t="s">
        <v>577</v>
      </c>
      <c r="C87" s="181" t="s">
        <v>194</v>
      </c>
      <c r="D87" s="181" t="s">
        <v>195</v>
      </c>
      <c r="E87" s="181" t="s">
        <v>154</v>
      </c>
      <c r="F87" s="177" t="s">
        <v>157</v>
      </c>
      <c r="G87" s="326">
        <f t="shared" si="9"/>
        <v>0</v>
      </c>
      <c r="H87" s="326">
        <f t="shared" si="9"/>
        <v>0</v>
      </c>
      <c r="I87" s="183">
        <v>0</v>
      </c>
    </row>
    <row r="88" spans="1:9" ht="30">
      <c r="A88" s="181" t="s">
        <v>268</v>
      </c>
      <c r="B88" s="181" t="s">
        <v>577</v>
      </c>
      <c r="C88" s="181" t="s">
        <v>194</v>
      </c>
      <c r="D88" s="181" t="s">
        <v>195</v>
      </c>
      <c r="E88" s="181" t="s">
        <v>567</v>
      </c>
      <c r="F88" s="177" t="s">
        <v>566</v>
      </c>
      <c r="G88" s="326">
        <v>0</v>
      </c>
      <c r="H88" s="326">
        <v>0</v>
      </c>
      <c r="I88" s="183">
        <v>0</v>
      </c>
    </row>
    <row r="89" spans="1:9" ht="15.75">
      <c r="A89" s="181" t="s">
        <v>268</v>
      </c>
      <c r="B89" s="181" t="s">
        <v>577</v>
      </c>
      <c r="C89" s="181" t="s">
        <v>194</v>
      </c>
      <c r="D89" s="181" t="s">
        <v>196</v>
      </c>
      <c r="E89" s="181" t="s">
        <v>153</v>
      </c>
      <c r="F89" s="177" t="s">
        <v>164</v>
      </c>
      <c r="G89" s="326">
        <f>G90</f>
        <v>643.20000000000005</v>
      </c>
      <c r="H89" s="326">
        <f>H90</f>
        <v>0</v>
      </c>
      <c r="I89" s="183">
        <v>0</v>
      </c>
    </row>
    <row r="90" spans="1:9" ht="30">
      <c r="A90" s="181" t="s">
        <v>268</v>
      </c>
      <c r="B90" s="181" t="s">
        <v>577</v>
      </c>
      <c r="C90" s="181" t="s">
        <v>194</v>
      </c>
      <c r="D90" s="181" t="s">
        <v>196</v>
      </c>
      <c r="E90" s="181" t="s">
        <v>154</v>
      </c>
      <c r="F90" s="177" t="s">
        <v>157</v>
      </c>
      <c r="G90" s="326">
        <f>G91</f>
        <v>643.20000000000005</v>
      </c>
      <c r="H90" s="326">
        <f>H91</f>
        <v>0</v>
      </c>
      <c r="I90" s="183">
        <v>0</v>
      </c>
    </row>
    <row r="91" spans="1:9" ht="30">
      <c r="A91" s="181" t="s">
        <v>268</v>
      </c>
      <c r="B91" s="181" t="s">
        <v>577</v>
      </c>
      <c r="C91" s="181" t="s">
        <v>194</v>
      </c>
      <c r="D91" s="181" t="s">
        <v>196</v>
      </c>
      <c r="E91" s="181" t="s">
        <v>567</v>
      </c>
      <c r="F91" s="177" t="s">
        <v>566</v>
      </c>
      <c r="G91" s="326">
        <v>643.20000000000005</v>
      </c>
      <c r="H91" s="326">
        <v>0</v>
      </c>
      <c r="I91" s="183">
        <v>0</v>
      </c>
    </row>
    <row r="92" spans="1:9" ht="15.75">
      <c r="A92" s="181" t="s">
        <v>268</v>
      </c>
      <c r="B92" s="181" t="s">
        <v>577</v>
      </c>
      <c r="C92" s="181" t="s">
        <v>579</v>
      </c>
      <c r="D92" s="181"/>
      <c r="E92" s="181"/>
      <c r="F92" s="177" t="s">
        <v>538</v>
      </c>
      <c r="G92" s="329">
        <f t="shared" ref="G92:H94" si="10">G93</f>
        <v>0</v>
      </c>
      <c r="H92" s="329">
        <f t="shared" si="10"/>
        <v>0</v>
      </c>
      <c r="I92" s="169">
        <v>0</v>
      </c>
    </row>
    <row r="93" spans="1:9" ht="30">
      <c r="A93" s="181" t="s">
        <v>268</v>
      </c>
      <c r="B93" s="181" t="s">
        <v>577</v>
      </c>
      <c r="C93" s="181" t="s">
        <v>579</v>
      </c>
      <c r="D93" s="181" t="s">
        <v>242</v>
      </c>
      <c r="E93" s="181" t="s">
        <v>153</v>
      </c>
      <c r="F93" s="177" t="s">
        <v>156</v>
      </c>
      <c r="G93" s="329">
        <f t="shared" si="10"/>
        <v>0</v>
      </c>
      <c r="H93" s="329">
        <f t="shared" si="10"/>
        <v>0</v>
      </c>
      <c r="I93" s="169">
        <v>0</v>
      </c>
    </row>
    <row r="94" spans="1:9" ht="30">
      <c r="A94" s="181" t="s">
        <v>268</v>
      </c>
      <c r="B94" s="181" t="s">
        <v>577</v>
      </c>
      <c r="C94" s="181" t="s">
        <v>579</v>
      </c>
      <c r="D94" s="181" t="s">
        <v>242</v>
      </c>
      <c r="E94" s="181" t="s">
        <v>154</v>
      </c>
      <c r="F94" s="177" t="s">
        <v>157</v>
      </c>
      <c r="G94" s="329">
        <f t="shared" si="10"/>
        <v>0</v>
      </c>
      <c r="H94" s="329">
        <f t="shared" si="10"/>
        <v>0</v>
      </c>
      <c r="I94" s="169">
        <v>0</v>
      </c>
    </row>
    <row r="95" spans="1:9" ht="30">
      <c r="A95" s="181" t="s">
        <v>268</v>
      </c>
      <c r="B95" s="181" t="s">
        <v>577</v>
      </c>
      <c r="C95" s="181" t="s">
        <v>579</v>
      </c>
      <c r="D95" s="181" t="s">
        <v>242</v>
      </c>
      <c r="E95" s="181" t="s">
        <v>567</v>
      </c>
      <c r="F95" s="177" t="s">
        <v>566</v>
      </c>
      <c r="G95" s="329">
        <v>0</v>
      </c>
      <c r="H95" s="329">
        <f ca="1">'3'!G77</f>
        <v>0</v>
      </c>
      <c r="I95" s="169">
        <v>0</v>
      </c>
    </row>
    <row r="96" spans="1:9" ht="15.75">
      <c r="A96" s="339" t="s">
        <v>268</v>
      </c>
      <c r="B96" s="339" t="s">
        <v>582</v>
      </c>
      <c r="C96" s="339"/>
      <c r="D96" s="340"/>
      <c r="E96" s="340"/>
      <c r="F96" s="341" t="s">
        <v>581</v>
      </c>
      <c r="G96" s="342">
        <f>G97</f>
        <v>1164.8499999999999</v>
      </c>
      <c r="H96" s="342">
        <f>H97</f>
        <v>329.91200000000003</v>
      </c>
      <c r="I96" s="343">
        <f t="shared" ref="I96:I101" si="11">H96*100/G96</f>
        <v>28.322273254067053</v>
      </c>
    </row>
    <row r="97" spans="1:11" ht="30">
      <c r="A97" s="181" t="s">
        <v>268</v>
      </c>
      <c r="B97" s="181" t="s">
        <v>582</v>
      </c>
      <c r="C97" s="181" t="s">
        <v>584</v>
      </c>
      <c r="D97" s="181" t="s">
        <v>245</v>
      </c>
      <c r="E97" s="181"/>
      <c r="F97" s="177" t="s">
        <v>583</v>
      </c>
      <c r="G97" s="329">
        <f>G98</f>
        <v>1164.8499999999999</v>
      </c>
      <c r="H97" s="329">
        <f>H98</f>
        <v>329.91200000000003</v>
      </c>
      <c r="I97" s="329">
        <f>I98</f>
        <v>28.322273254067053</v>
      </c>
    </row>
    <row r="98" spans="1:11" ht="19.5" customHeight="1">
      <c r="A98" s="181" t="s">
        <v>268</v>
      </c>
      <c r="B98" s="181" t="s">
        <v>582</v>
      </c>
      <c r="C98" s="181" t="s">
        <v>584</v>
      </c>
      <c r="D98" s="181" t="s">
        <v>243</v>
      </c>
      <c r="E98" s="181"/>
      <c r="F98" s="177" t="s">
        <v>575</v>
      </c>
      <c r="G98" s="329">
        <f>G99+G104+G108</f>
        <v>1164.8499999999999</v>
      </c>
      <c r="H98" s="329">
        <f>H99+H104+H108</f>
        <v>329.91200000000003</v>
      </c>
      <c r="I98" s="169">
        <f t="shared" si="11"/>
        <v>28.322273254067053</v>
      </c>
    </row>
    <row r="99" spans="1:11" ht="62.25" customHeight="1">
      <c r="A99" s="181" t="s">
        <v>268</v>
      </c>
      <c r="B99" s="181" t="s">
        <v>582</v>
      </c>
      <c r="C99" s="181" t="s">
        <v>584</v>
      </c>
      <c r="D99" s="181" t="s">
        <v>243</v>
      </c>
      <c r="E99" s="181" t="s">
        <v>84</v>
      </c>
      <c r="F99" s="177" t="s">
        <v>159</v>
      </c>
      <c r="G99" s="329">
        <f>G100</f>
        <v>1164.8499999999999</v>
      </c>
      <c r="H99" s="329">
        <f>H100</f>
        <v>329.91200000000003</v>
      </c>
      <c r="I99" s="169">
        <f t="shared" si="11"/>
        <v>28.322273254067053</v>
      </c>
    </row>
    <row r="100" spans="1:11" ht="15.75" customHeight="1">
      <c r="A100" s="181" t="s">
        <v>268</v>
      </c>
      <c r="B100" s="181" t="s">
        <v>582</v>
      </c>
      <c r="C100" s="181" t="s">
        <v>584</v>
      </c>
      <c r="D100" s="181" t="s">
        <v>243</v>
      </c>
      <c r="E100" s="181" t="s">
        <v>168</v>
      </c>
      <c r="F100" s="177" t="s">
        <v>169</v>
      </c>
      <c r="G100" s="329">
        <f>G101+G103+G102</f>
        <v>1164.8499999999999</v>
      </c>
      <c r="H100" s="329">
        <f>H101+H103+H102</f>
        <v>329.91200000000003</v>
      </c>
      <c r="I100" s="329">
        <f>I101+I103+I102</f>
        <v>28.323962397022168</v>
      </c>
    </row>
    <row r="101" spans="1:11" ht="15.75">
      <c r="A101" s="181" t="s">
        <v>268</v>
      </c>
      <c r="B101" s="181" t="s">
        <v>582</v>
      </c>
      <c r="C101" s="181" t="s">
        <v>584</v>
      </c>
      <c r="D101" s="181" t="s">
        <v>243</v>
      </c>
      <c r="E101" s="181" t="s">
        <v>572</v>
      </c>
      <c r="F101" s="177" t="s">
        <v>230</v>
      </c>
      <c r="G101" s="329">
        <v>894.61</v>
      </c>
      <c r="H101" s="329">
        <f ca="1">'3'!G83</f>
        <v>253.38900000000001</v>
      </c>
      <c r="I101" s="169">
        <f t="shared" si="11"/>
        <v>28.323962397022168</v>
      </c>
      <c r="K101" s="252"/>
    </row>
    <row r="102" spans="1:11" ht="30">
      <c r="A102" s="181" t="s">
        <v>268</v>
      </c>
      <c r="B102" s="181" t="s">
        <v>582</v>
      </c>
      <c r="C102" s="181" t="s">
        <v>584</v>
      </c>
      <c r="D102" s="181" t="s">
        <v>243</v>
      </c>
      <c r="E102" s="181" t="s">
        <v>98</v>
      </c>
      <c r="F102" s="177" t="s">
        <v>562</v>
      </c>
      <c r="G102" s="329">
        <v>0</v>
      </c>
      <c r="H102" s="329">
        <v>0</v>
      </c>
      <c r="I102" s="169">
        <v>0</v>
      </c>
      <c r="K102" s="252"/>
    </row>
    <row r="103" spans="1:11" ht="15.75">
      <c r="A103" s="181" t="s">
        <v>268</v>
      </c>
      <c r="B103" s="181" t="s">
        <v>582</v>
      </c>
      <c r="C103" s="181" t="s">
        <v>584</v>
      </c>
      <c r="D103" s="181" t="s">
        <v>243</v>
      </c>
      <c r="E103" s="181" t="s">
        <v>238</v>
      </c>
      <c r="F103" s="177" t="s">
        <v>231</v>
      </c>
      <c r="G103" s="329">
        <v>270.24</v>
      </c>
      <c r="H103" s="329">
        <f ca="1">'3'!G84</f>
        <v>76.522999999999996</v>
      </c>
      <c r="I103" s="169">
        <v>0</v>
      </c>
    </row>
    <row r="104" spans="1:11" ht="30">
      <c r="A104" s="181" t="s">
        <v>268</v>
      </c>
      <c r="B104" s="181" t="s">
        <v>582</v>
      </c>
      <c r="C104" s="181" t="s">
        <v>584</v>
      </c>
      <c r="D104" s="181" t="s">
        <v>243</v>
      </c>
      <c r="E104" s="181" t="s">
        <v>153</v>
      </c>
      <c r="F104" s="177" t="s">
        <v>156</v>
      </c>
      <c r="G104" s="329">
        <f>G105</f>
        <v>0</v>
      </c>
      <c r="H104" s="329">
        <f>H105</f>
        <v>0</v>
      </c>
      <c r="I104" s="169">
        <v>0</v>
      </c>
    </row>
    <row r="105" spans="1:11" ht="30">
      <c r="A105" s="181" t="s">
        <v>268</v>
      </c>
      <c r="B105" s="181" t="s">
        <v>582</v>
      </c>
      <c r="C105" s="181" t="s">
        <v>584</v>
      </c>
      <c r="D105" s="181" t="s">
        <v>243</v>
      </c>
      <c r="E105" s="181" t="s">
        <v>154</v>
      </c>
      <c r="F105" s="177" t="s">
        <v>157</v>
      </c>
      <c r="G105" s="329">
        <f>G106+G107</f>
        <v>0</v>
      </c>
      <c r="H105" s="329">
        <f>H106+H107</f>
        <v>0</v>
      </c>
      <c r="I105" s="169">
        <v>0</v>
      </c>
    </row>
    <row r="106" spans="1:11" ht="33.75" customHeight="1">
      <c r="A106" s="181" t="s">
        <v>268</v>
      </c>
      <c r="B106" s="181" t="s">
        <v>582</v>
      </c>
      <c r="C106" s="181" t="s">
        <v>584</v>
      </c>
      <c r="D106" s="181" t="s">
        <v>243</v>
      </c>
      <c r="E106" s="181" t="s">
        <v>565</v>
      </c>
      <c r="F106" s="177" t="s">
        <v>99</v>
      </c>
      <c r="G106" s="329">
        <v>0</v>
      </c>
      <c r="H106" s="329">
        <v>0</v>
      </c>
      <c r="I106" s="169">
        <v>0</v>
      </c>
    </row>
    <row r="107" spans="1:11" ht="30">
      <c r="A107" s="181" t="s">
        <v>268</v>
      </c>
      <c r="B107" s="181" t="s">
        <v>582</v>
      </c>
      <c r="C107" s="181" t="s">
        <v>584</v>
      </c>
      <c r="D107" s="181" t="s">
        <v>243</v>
      </c>
      <c r="E107" s="181" t="s">
        <v>567</v>
      </c>
      <c r="F107" s="177" t="s">
        <v>566</v>
      </c>
      <c r="G107" s="329">
        <v>0</v>
      </c>
      <c r="H107" s="329">
        <f ca="1">'3'!G87</f>
        <v>0</v>
      </c>
      <c r="I107" s="169">
        <v>0</v>
      </c>
    </row>
    <row r="108" spans="1:11" ht="15.75">
      <c r="A108" s="181" t="s">
        <v>268</v>
      </c>
      <c r="B108" s="181" t="s">
        <v>582</v>
      </c>
      <c r="C108" s="181" t="s">
        <v>584</v>
      </c>
      <c r="D108" s="181" t="s">
        <v>243</v>
      </c>
      <c r="E108" s="181" t="s">
        <v>166</v>
      </c>
      <c r="F108" s="177" t="s">
        <v>171</v>
      </c>
      <c r="G108" s="329">
        <f>G109</f>
        <v>0</v>
      </c>
      <c r="H108" s="329">
        <f>H109</f>
        <v>0</v>
      </c>
      <c r="I108" s="169">
        <v>0</v>
      </c>
    </row>
    <row r="109" spans="1:11" ht="15.75">
      <c r="A109" s="181" t="s">
        <v>268</v>
      </c>
      <c r="B109" s="181" t="s">
        <v>582</v>
      </c>
      <c r="C109" s="181" t="s">
        <v>584</v>
      </c>
      <c r="D109" s="181" t="s">
        <v>243</v>
      </c>
      <c r="E109" s="181" t="s">
        <v>170</v>
      </c>
      <c r="F109" s="177" t="s">
        <v>172</v>
      </c>
      <c r="G109" s="329">
        <f>G110+G111</f>
        <v>0</v>
      </c>
      <c r="H109" s="329">
        <f>H110+H111</f>
        <v>0</v>
      </c>
      <c r="I109" s="169">
        <v>0</v>
      </c>
    </row>
    <row r="110" spans="1:11" ht="28.5" customHeight="1">
      <c r="A110" s="181" t="s">
        <v>268</v>
      </c>
      <c r="B110" s="181" t="s">
        <v>582</v>
      </c>
      <c r="C110" s="181" t="s">
        <v>584</v>
      </c>
      <c r="D110" s="181" t="s">
        <v>243</v>
      </c>
      <c r="E110" s="181" t="s">
        <v>569</v>
      </c>
      <c r="F110" s="177" t="s">
        <v>568</v>
      </c>
      <c r="G110" s="329">
        <v>0</v>
      </c>
      <c r="H110" s="329">
        <v>0</v>
      </c>
      <c r="I110" s="169">
        <v>0</v>
      </c>
    </row>
    <row r="111" spans="1:11" ht="15.75">
      <c r="A111" s="181" t="s">
        <v>268</v>
      </c>
      <c r="B111" s="181" t="s">
        <v>582</v>
      </c>
      <c r="C111" s="181" t="s">
        <v>584</v>
      </c>
      <c r="D111" s="181" t="s">
        <v>243</v>
      </c>
      <c r="E111" s="181" t="s">
        <v>192</v>
      </c>
      <c r="F111" s="177" t="s">
        <v>570</v>
      </c>
      <c r="G111" s="329">
        <v>0</v>
      </c>
      <c r="H111" s="329">
        <f ca="1">'3'!G90</f>
        <v>0</v>
      </c>
      <c r="I111" s="169">
        <v>0</v>
      </c>
    </row>
    <row r="112" spans="1:11" ht="15.75">
      <c r="A112" s="339" t="s">
        <v>268</v>
      </c>
      <c r="B112" s="339" t="s">
        <v>586</v>
      </c>
      <c r="C112" s="340"/>
      <c r="D112" s="340"/>
      <c r="E112" s="340"/>
      <c r="F112" s="341" t="s">
        <v>585</v>
      </c>
      <c r="G112" s="342">
        <f t="shared" ref="G112:G117" si="12">G113</f>
        <v>0</v>
      </c>
      <c r="H112" s="342">
        <f t="shared" ref="H112:H117" si="13">H113</f>
        <v>0</v>
      </c>
      <c r="I112" s="343">
        <v>0</v>
      </c>
    </row>
    <row r="113" spans="1:9" ht="15.75">
      <c r="A113" s="181" t="s">
        <v>268</v>
      </c>
      <c r="B113" s="181" t="s">
        <v>586</v>
      </c>
      <c r="C113" s="181" t="s">
        <v>587</v>
      </c>
      <c r="D113" s="179"/>
      <c r="E113" s="179"/>
      <c r="F113" s="177" t="s">
        <v>545</v>
      </c>
      <c r="G113" s="329">
        <f t="shared" si="12"/>
        <v>0</v>
      </c>
      <c r="H113" s="329">
        <f t="shared" si="13"/>
        <v>0</v>
      </c>
      <c r="I113" s="169">
        <v>0</v>
      </c>
    </row>
    <row r="114" spans="1:9" ht="15.75">
      <c r="A114" s="181" t="s">
        <v>268</v>
      </c>
      <c r="B114" s="181" t="s">
        <v>586</v>
      </c>
      <c r="C114" s="181" t="s">
        <v>587</v>
      </c>
      <c r="D114" s="181" t="s">
        <v>246</v>
      </c>
      <c r="E114" s="181"/>
      <c r="F114" s="177" t="s">
        <v>588</v>
      </c>
      <c r="G114" s="329">
        <f t="shared" si="12"/>
        <v>0</v>
      </c>
      <c r="H114" s="329">
        <f t="shared" si="13"/>
        <v>0</v>
      </c>
      <c r="I114" s="169">
        <v>0</v>
      </c>
    </row>
    <row r="115" spans="1:9" ht="45">
      <c r="A115" s="181" t="s">
        <v>268</v>
      </c>
      <c r="B115" s="181" t="s">
        <v>586</v>
      </c>
      <c r="C115" s="181" t="s">
        <v>587</v>
      </c>
      <c r="D115" s="181" t="s">
        <v>246</v>
      </c>
      <c r="E115" s="181"/>
      <c r="F115" s="177" t="s">
        <v>589</v>
      </c>
      <c r="G115" s="329">
        <f t="shared" si="12"/>
        <v>0</v>
      </c>
      <c r="H115" s="329">
        <f t="shared" si="13"/>
        <v>0</v>
      </c>
      <c r="I115" s="169">
        <v>0</v>
      </c>
    </row>
    <row r="116" spans="1:9" ht="15.75">
      <c r="A116" s="181" t="s">
        <v>268</v>
      </c>
      <c r="B116" s="181" t="s">
        <v>586</v>
      </c>
      <c r="C116" s="181" t="s">
        <v>587</v>
      </c>
      <c r="D116" s="181" t="s">
        <v>246</v>
      </c>
      <c r="E116" s="181" t="s">
        <v>174</v>
      </c>
      <c r="F116" s="177" t="s">
        <v>175</v>
      </c>
      <c r="G116" s="329">
        <f t="shared" si="12"/>
        <v>0</v>
      </c>
      <c r="H116" s="329">
        <f t="shared" si="13"/>
        <v>0</v>
      </c>
      <c r="I116" s="169">
        <v>0</v>
      </c>
    </row>
    <row r="117" spans="1:9" ht="30">
      <c r="A117" s="181" t="s">
        <v>268</v>
      </c>
      <c r="B117" s="181" t="s">
        <v>586</v>
      </c>
      <c r="C117" s="181" t="s">
        <v>587</v>
      </c>
      <c r="D117" s="181" t="s">
        <v>246</v>
      </c>
      <c r="E117" s="181" t="s">
        <v>294</v>
      </c>
      <c r="F117" s="177" t="s">
        <v>202</v>
      </c>
      <c r="G117" s="329">
        <f t="shared" si="12"/>
        <v>0</v>
      </c>
      <c r="H117" s="329">
        <f t="shared" si="13"/>
        <v>0</v>
      </c>
      <c r="I117" s="169">
        <v>0</v>
      </c>
    </row>
    <row r="118" spans="1:9" ht="15.75">
      <c r="A118" s="181" t="s">
        <v>268</v>
      </c>
      <c r="B118" s="181" t="s">
        <v>586</v>
      </c>
      <c r="C118" s="181" t="s">
        <v>587</v>
      </c>
      <c r="D118" s="181" t="s">
        <v>246</v>
      </c>
      <c r="E118" s="181" t="s">
        <v>247</v>
      </c>
      <c r="F118" s="177" t="s">
        <v>249</v>
      </c>
      <c r="G118" s="329">
        <v>0</v>
      </c>
      <c r="H118" s="329">
        <f ca="1">'3'!G92</f>
        <v>0</v>
      </c>
      <c r="I118" s="169">
        <v>0</v>
      </c>
    </row>
    <row r="119" spans="1:9" ht="42.75">
      <c r="A119" s="339" t="s">
        <v>268</v>
      </c>
      <c r="B119" s="339" t="s">
        <v>591</v>
      </c>
      <c r="C119" s="340"/>
      <c r="D119" s="340"/>
      <c r="E119" s="340"/>
      <c r="F119" s="341" t="s">
        <v>590</v>
      </c>
      <c r="G119" s="342">
        <f t="shared" ref="G119:H122" si="14">G120</f>
        <v>0</v>
      </c>
      <c r="H119" s="342">
        <f t="shared" si="14"/>
        <v>0</v>
      </c>
      <c r="I119" s="343">
        <v>0</v>
      </c>
    </row>
    <row r="120" spans="1:9" ht="15.75">
      <c r="A120" s="181" t="s">
        <v>268</v>
      </c>
      <c r="B120" s="181" t="s">
        <v>591</v>
      </c>
      <c r="C120" s="181" t="s">
        <v>592</v>
      </c>
      <c r="D120" s="179"/>
      <c r="E120" s="179"/>
      <c r="F120" s="177" t="s">
        <v>547</v>
      </c>
      <c r="G120" s="329">
        <f t="shared" si="14"/>
        <v>0</v>
      </c>
      <c r="H120" s="329">
        <f t="shared" si="14"/>
        <v>0</v>
      </c>
      <c r="I120" s="169">
        <v>0</v>
      </c>
    </row>
    <row r="121" spans="1:9" ht="45">
      <c r="A121" s="181" t="s">
        <v>268</v>
      </c>
      <c r="B121" s="181" t="s">
        <v>591</v>
      </c>
      <c r="C121" s="181" t="s">
        <v>592</v>
      </c>
      <c r="D121" s="181" t="s">
        <v>250</v>
      </c>
      <c r="E121" s="181"/>
      <c r="F121" s="177" t="s">
        <v>593</v>
      </c>
      <c r="G121" s="329">
        <f t="shared" si="14"/>
        <v>0</v>
      </c>
      <c r="H121" s="329">
        <f t="shared" si="14"/>
        <v>0</v>
      </c>
      <c r="I121" s="169">
        <v>0</v>
      </c>
    </row>
    <row r="122" spans="1:9" ht="15.75">
      <c r="A122" s="181" t="s">
        <v>268</v>
      </c>
      <c r="B122" s="181" t="s">
        <v>591</v>
      </c>
      <c r="C122" s="181" t="s">
        <v>592</v>
      </c>
      <c r="D122" s="181" t="s">
        <v>250</v>
      </c>
      <c r="E122" s="181" t="s">
        <v>152</v>
      </c>
      <c r="F122" s="177" t="s">
        <v>155</v>
      </c>
      <c r="G122" s="329">
        <f t="shared" si="14"/>
        <v>0</v>
      </c>
      <c r="H122" s="329">
        <f t="shared" si="14"/>
        <v>0</v>
      </c>
      <c r="I122" s="169">
        <v>0</v>
      </c>
    </row>
    <row r="123" spans="1:9" ht="15.75">
      <c r="A123" s="181" t="s">
        <v>268</v>
      </c>
      <c r="B123" s="181" t="s">
        <v>591</v>
      </c>
      <c r="C123" s="181" t="s">
        <v>592</v>
      </c>
      <c r="D123" s="181" t="s">
        <v>250</v>
      </c>
      <c r="E123" s="181" t="s">
        <v>578</v>
      </c>
      <c r="F123" s="177" t="s">
        <v>526</v>
      </c>
      <c r="G123" s="329">
        <v>0</v>
      </c>
      <c r="H123" s="329">
        <f ca="1">'3'!G97</f>
        <v>0</v>
      </c>
      <c r="I123" s="169">
        <v>0</v>
      </c>
    </row>
    <row r="124" spans="1:9" ht="15.75">
      <c r="A124" s="334"/>
      <c r="B124" s="335"/>
      <c r="C124" s="335"/>
      <c r="D124" s="335"/>
      <c r="E124" s="335"/>
      <c r="F124" s="336" t="s">
        <v>541</v>
      </c>
      <c r="G124" s="337">
        <f>G5</f>
        <v>5781.25</v>
      </c>
      <c r="H124" s="337">
        <f>H5</f>
        <v>1902.3969999999999</v>
      </c>
      <c r="I124" s="338">
        <f>H124*100/G124</f>
        <v>32.906326486486485</v>
      </c>
    </row>
  </sheetData>
  <mergeCells count="2">
    <mergeCell ref="A1:I1"/>
    <mergeCell ref="H2:I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6"/>
  <sheetViews>
    <sheetView topLeftCell="E70" workbookViewId="0">
      <selection activeCell="K38" sqref="K38"/>
    </sheetView>
  </sheetViews>
  <sheetFormatPr defaultRowHeight="15"/>
  <cols>
    <col min="1" max="1" width="60" style="220" customWidth="1"/>
    <col min="2" max="2" width="5.140625" style="220" customWidth="1"/>
    <col min="3" max="3" width="6.7109375" style="220" customWidth="1"/>
    <col min="4" max="4" width="7" style="220" customWidth="1"/>
    <col min="5" max="5" width="13.140625" style="220" customWidth="1"/>
    <col min="6" max="6" width="5.42578125" style="220" customWidth="1"/>
    <col min="7" max="14" width="15" style="220" customWidth="1"/>
    <col min="15" max="16384" width="9.140625" style="220"/>
  </cols>
  <sheetData>
    <row r="1" spans="1:14" ht="15.75" customHeight="1">
      <c r="A1" s="184"/>
      <c r="B1" s="184"/>
      <c r="C1" s="184"/>
      <c r="D1" s="184"/>
      <c r="E1" s="134"/>
      <c r="F1" s="134"/>
      <c r="G1" s="134"/>
      <c r="H1" s="134"/>
      <c r="I1" s="440"/>
      <c r="J1" s="440"/>
      <c r="K1" s="440"/>
      <c r="L1" s="440"/>
      <c r="M1" s="440"/>
      <c r="N1" s="440"/>
    </row>
    <row r="2" spans="1:14" ht="31.5" customHeight="1">
      <c r="A2" s="218"/>
      <c r="B2" s="218"/>
      <c r="C2" s="218"/>
      <c r="D2" s="218"/>
      <c r="E2" s="219"/>
      <c r="F2" s="219"/>
      <c r="G2" s="219"/>
      <c r="H2" s="219"/>
      <c r="I2" s="438"/>
      <c r="J2" s="438"/>
      <c r="K2" s="438"/>
      <c r="L2" s="438"/>
      <c r="M2" s="438"/>
      <c r="N2" s="438"/>
    </row>
    <row r="3" spans="1:14" ht="15.75">
      <c r="A3" s="218"/>
      <c r="B3" s="218"/>
      <c r="C3" s="218"/>
      <c r="D3" s="218"/>
      <c r="E3" s="217"/>
      <c r="F3" s="217"/>
      <c r="G3" s="217"/>
      <c r="H3" s="217"/>
      <c r="I3" s="217"/>
      <c r="J3" s="217"/>
      <c r="K3" s="217"/>
      <c r="L3" s="217"/>
      <c r="M3" s="216"/>
      <c r="N3" s="216"/>
    </row>
    <row r="4" spans="1:14" ht="15.75" customHeight="1">
      <c r="A4" s="439" t="s">
        <v>13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</row>
    <row r="5" spans="1:14" ht="15.7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5" t="s">
        <v>94</v>
      </c>
      <c r="M5" s="197"/>
      <c r="N5" s="197"/>
    </row>
    <row r="6" spans="1:14" ht="15.75">
      <c r="A6" s="436" t="s">
        <v>138</v>
      </c>
      <c r="B6" s="436" t="s">
        <v>137</v>
      </c>
      <c r="C6" s="436" t="s">
        <v>136</v>
      </c>
      <c r="D6" s="436" t="s">
        <v>135</v>
      </c>
      <c r="E6" s="441" t="s">
        <v>421</v>
      </c>
      <c r="F6" s="441" t="s">
        <v>422</v>
      </c>
      <c r="G6" s="433" t="s">
        <v>37</v>
      </c>
      <c r="H6" s="433" t="s">
        <v>38</v>
      </c>
      <c r="I6" s="433" t="s">
        <v>97</v>
      </c>
      <c r="J6" s="441" t="s">
        <v>39</v>
      </c>
      <c r="K6" s="441"/>
      <c r="L6" s="435" t="s">
        <v>14</v>
      </c>
      <c r="M6" s="493" t="s">
        <v>131</v>
      </c>
      <c r="N6" s="493" t="s">
        <v>130</v>
      </c>
    </row>
    <row r="7" spans="1:14" ht="63.75" customHeight="1">
      <c r="A7" s="437"/>
      <c r="B7" s="437"/>
      <c r="C7" s="437"/>
      <c r="D7" s="437"/>
      <c r="E7" s="441"/>
      <c r="F7" s="441"/>
      <c r="G7" s="434"/>
      <c r="H7" s="434"/>
      <c r="I7" s="434"/>
      <c r="J7" s="196" t="s">
        <v>129</v>
      </c>
      <c r="K7" s="196" t="s">
        <v>128</v>
      </c>
      <c r="L7" s="435"/>
      <c r="M7" s="494"/>
      <c r="N7" s="494"/>
    </row>
    <row r="8" spans="1:14">
      <c r="A8" s="186" t="s">
        <v>311</v>
      </c>
      <c r="B8" s="186" t="s">
        <v>312</v>
      </c>
      <c r="C8" s="186" t="s">
        <v>313</v>
      </c>
      <c r="D8" s="186" t="s">
        <v>314</v>
      </c>
      <c r="E8" s="186" t="s">
        <v>315</v>
      </c>
      <c r="F8" s="186" t="s">
        <v>316</v>
      </c>
      <c r="G8" s="186" t="s">
        <v>317</v>
      </c>
      <c r="H8" s="186" t="s">
        <v>318</v>
      </c>
      <c r="I8" s="186" t="s">
        <v>319</v>
      </c>
      <c r="J8" s="186" t="s">
        <v>320</v>
      </c>
      <c r="K8" s="186" t="s">
        <v>321</v>
      </c>
      <c r="L8" s="186" t="s">
        <v>322</v>
      </c>
      <c r="M8" s="187">
        <v>13</v>
      </c>
      <c r="N8" s="187">
        <v>14</v>
      </c>
    </row>
    <row r="9" spans="1:14" ht="15.75" customHeight="1">
      <c r="A9" s="350" t="s">
        <v>550</v>
      </c>
      <c r="B9" s="351" t="s">
        <v>268</v>
      </c>
      <c r="C9" s="352" t="s">
        <v>551</v>
      </c>
      <c r="D9" s="352"/>
      <c r="E9" s="352"/>
      <c r="F9" s="352"/>
      <c r="G9" s="353">
        <f>G10+G15+G35+G38+G31+G27</f>
        <v>4030.6449999999995</v>
      </c>
      <c r="H9" s="353">
        <f>H10+H15+H35+H38+H31+H27</f>
        <v>3775.4269999999997</v>
      </c>
      <c r="I9" s="354">
        <f t="shared" ref="I9:I26" si="0">H9*100/G9</f>
        <v>93.6680605709508</v>
      </c>
      <c r="J9" s="353">
        <f>J10+J15+J35+J38+J31</f>
        <v>3719.33</v>
      </c>
      <c r="K9" s="353">
        <f>K10+K15+K35+K38+K31+K27</f>
        <v>3845.4</v>
      </c>
      <c r="L9" s="353">
        <f>L10+L15+L35+L38+L31+L27</f>
        <v>1520.4309999999998</v>
      </c>
      <c r="M9" s="355">
        <f t="shared" ref="M9:M18" si="1">L9*100/J9</f>
        <v>40.879163720347478</v>
      </c>
      <c r="N9" s="356">
        <f t="shared" ref="N9:N18" si="2">L9*100/K9</f>
        <v>39.538955635304511</v>
      </c>
    </row>
    <row r="10" spans="1:14" ht="15.75" customHeight="1">
      <c r="A10" s="362" t="s">
        <v>552</v>
      </c>
      <c r="B10" s="344" t="s">
        <v>268</v>
      </c>
      <c r="C10" s="363" t="s">
        <v>551</v>
      </c>
      <c r="D10" s="363" t="s">
        <v>553</v>
      </c>
      <c r="E10" s="363"/>
      <c r="F10" s="363"/>
      <c r="G10" s="364">
        <f>G11</f>
        <v>893.63300000000004</v>
      </c>
      <c r="H10" s="365">
        <f>H11</f>
        <v>893.63300000000004</v>
      </c>
      <c r="I10" s="366">
        <f t="shared" si="0"/>
        <v>100</v>
      </c>
      <c r="J10" s="364">
        <f t="shared" ref="J10:L11" si="3">J11</f>
        <v>936.90000000000009</v>
      </c>
      <c r="K10" s="364">
        <f t="shared" si="3"/>
        <v>936.90000000000009</v>
      </c>
      <c r="L10" s="365">
        <f t="shared" si="3"/>
        <v>449.69900000000001</v>
      </c>
      <c r="M10" s="367">
        <f t="shared" si="1"/>
        <v>47.99861244529832</v>
      </c>
      <c r="N10" s="368">
        <f t="shared" si="2"/>
        <v>47.99861244529832</v>
      </c>
    </row>
    <row r="11" spans="1:14" ht="32.25" customHeight="1">
      <c r="A11" s="230" t="s">
        <v>554</v>
      </c>
      <c r="B11" s="180" t="s">
        <v>268</v>
      </c>
      <c r="C11" s="229" t="s">
        <v>551</v>
      </c>
      <c r="D11" s="229" t="s">
        <v>553</v>
      </c>
      <c r="E11" s="229" t="s">
        <v>228</v>
      </c>
      <c r="F11" s="229"/>
      <c r="G11" s="315">
        <f>G12</f>
        <v>893.63300000000004</v>
      </c>
      <c r="H11" s="316">
        <f>H12</f>
        <v>893.63300000000004</v>
      </c>
      <c r="I11" s="206">
        <f t="shared" si="0"/>
        <v>100</v>
      </c>
      <c r="J11" s="315">
        <f t="shared" si="3"/>
        <v>936.90000000000009</v>
      </c>
      <c r="K11" s="315">
        <f t="shared" si="3"/>
        <v>936.90000000000009</v>
      </c>
      <c r="L11" s="316">
        <f t="shared" si="3"/>
        <v>449.69900000000001</v>
      </c>
      <c r="M11" s="227">
        <f t="shared" si="1"/>
        <v>47.99861244529832</v>
      </c>
      <c r="N11" s="205">
        <f t="shared" si="2"/>
        <v>47.99861244529832</v>
      </c>
    </row>
    <row r="12" spans="1:14" ht="18" customHeight="1">
      <c r="A12" s="230" t="s">
        <v>555</v>
      </c>
      <c r="B12" s="180" t="s">
        <v>268</v>
      </c>
      <c r="C12" s="229" t="s">
        <v>551</v>
      </c>
      <c r="D12" s="229" t="s">
        <v>553</v>
      </c>
      <c r="E12" s="229" t="s">
        <v>228</v>
      </c>
      <c r="F12" s="229"/>
      <c r="G12" s="308">
        <f>G13+G14</f>
        <v>893.63300000000004</v>
      </c>
      <c r="H12" s="308">
        <f>H13+H14</f>
        <v>893.63300000000004</v>
      </c>
      <c r="I12" s="206">
        <f t="shared" si="0"/>
        <v>100</v>
      </c>
      <c r="J12" s="308">
        <f>J13+J14</f>
        <v>936.90000000000009</v>
      </c>
      <c r="K12" s="308">
        <f>K13+K14</f>
        <v>936.90000000000009</v>
      </c>
      <c r="L12" s="308">
        <f>L13+L14</f>
        <v>449.69900000000001</v>
      </c>
      <c r="M12" s="227">
        <f t="shared" si="1"/>
        <v>47.99861244529832</v>
      </c>
      <c r="N12" s="205">
        <f t="shared" si="2"/>
        <v>47.99861244529832</v>
      </c>
    </row>
    <row r="13" spans="1:14" ht="15.75" customHeight="1">
      <c r="A13" s="230" t="s">
        <v>230</v>
      </c>
      <c r="B13" s="180" t="s">
        <v>268</v>
      </c>
      <c r="C13" s="229" t="s">
        <v>551</v>
      </c>
      <c r="D13" s="229" t="s">
        <v>553</v>
      </c>
      <c r="E13" s="229" t="s">
        <v>228</v>
      </c>
      <c r="F13" s="229" t="s">
        <v>557</v>
      </c>
      <c r="G13" s="308">
        <v>686.35400000000004</v>
      </c>
      <c r="H13" s="317">
        <v>686.35400000000004</v>
      </c>
      <c r="I13" s="206">
        <f t="shared" si="0"/>
        <v>100</v>
      </c>
      <c r="J13" s="308">
        <v>719.6</v>
      </c>
      <c r="K13" s="308">
        <v>719.6</v>
      </c>
      <c r="L13" s="317">
        <f ca="1">'анализ исполнения расходов'!H12</f>
        <v>345.39100000000002</v>
      </c>
      <c r="M13" s="227">
        <f t="shared" si="1"/>
        <v>47.997637576431345</v>
      </c>
      <c r="N13" s="205">
        <f t="shared" si="2"/>
        <v>47.997637576431345</v>
      </c>
    </row>
    <row r="14" spans="1:14" ht="15.75" customHeight="1">
      <c r="A14" s="230" t="s">
        <v>231</v>
      </c>
      <c r="B14" s="180" t="s">
        <v>268</v>
      </c>
      <c r="C14" s="229" t="s">
        <v>551</v>
      </c>
      <c r="D14" s="229" t="s">
        <v>553</v>
      </c>
      <c r="E14" s="229" t="s">
        <v>228</v>
      </c>
      <c r="F14" s="229" t="s">
        <v>229</v>
      </c>
      <c r="G14" s="308">
        <v>207.279</v>
      </c>
      <c r="H14" s="317">
        <v>207.279</v>
      </c>
      <c r="I14" s="206">
        <f>H14*100/G14</f>
        <v>100.00000000000001</v>
      </c>
      <c r="J14" s="308">
        <v>217.3</v>
      </c>
      <c r="K14" s="308">
        <v>217.3</v>
      </c>
      <c r="L14" s="317">
        <f ca="1">'анализ исполнения расходов'!H13</f>
        <v>104.30800000000001</v>
      </c>
      <c r="M14" s="227">
        <f>L14*100/J14</f>
        <v>48.001840773124712</v>
      </c>
      <c r="N14" s="205">
        <f>L14*100/K14</f>
        <v>48.001840773124712</v>
      </c>
    </row>
    <row r="15" spans="1:14" ht="45">
      <c r="A15" s="362" t="s">
        <v>558</v>
      </c>
      <c r="B15" s="344" t="s">
        <v>268</v>
      </c>
      <c r="C15" s="363" t="s">
        <v>551</v>
      </c>
      <c r="D15" s="363" t="s">
        <v>559</v>
      </c>
      <c r="E15" s="363"/>
      <c r="F15" s="363"/>
      <c r="G15" s="364">
        <f>G16</f>
        <v>427.279</v>
      </c>
      <c r="H15" s="365">
        <f>H16</f>
        <v>175.803</v>
      </c>
      <c r="I15" s="366">
        <f t="shared" si="0"/>
        <v>41.144778938351756</v>
      </c>
      <c r="J15" s="364">
        <f t="shared" ref="J15:L16" si="4">J16</f>
        <v>608.79999999999995</v>
      </c>
      <c r="K15" s="364">
        <f t="shared" si="4"/>
        <v>596.01300000000003</v>
      </c>
      <c r="L15" s="365">
        <f t="shared" si="4"/>
        <v>7.6880000000000006</v>
      </c>
      <c r="M15" s="367">
        <f t="shared" si="1"/>
        <v>1.2628120893561106</v>
      </c>
      <c r="N15" s="368">
        <f t="shared" si="2"/>
        <v>1.2899047503997396</v>
      </c>
    </row>
    <row r="16" spans="1:14" ht="49.5" customHeight="1">
      <c r="A16" s="230" t="s">
        <v>554</v>
      </c>
      <c r="B16" s="180" t="s">
        <v>268</v>
      </c>
      <c r="C16" s="229" t="s">
        <v>551</v>
      </c>
      <c r="D16" s="229" t="s">
        <v>559</v>
      </c>
      <c r="E16" s="229" t="s">
        <v>232</v>
      </c>
      <c r="F16" s="229"/>
      <c r="G16" s="308">
        <f>G17</f>
        <v>427.279</v>
      </c>
      <c r="H16" s="308">
        <f>H17</f>
        <v>175.803</v>
      </c>
      <c r="I16" s="206">
        <f t="shared" si="0"/>
        <v>41.144778938351756</v>
      </c>
      <c r="J16" s="308">
        <f t="shared" si="4"/>
        <v>608.79999999999995</v>
      </c>
      <c r="K16" s="308">
        <f t="shared" si="4"/>
        <v>596.01300000000003</v>
      </c>
      <c r="L16" s="308">
        <f t="shared" si="4"/>
        <v>7.6880000000000006</v>
      </c>
      <c r="M16" s="227">
        <f t="shared" si="1"/>
        <v>1.2628120893561106</v>
      </c>
      <c r="N16" s="205">
        <f t="shared" si="2"/>
        <v>1.2899047503997396</v>
      </c>
    </row>
    <row r="17" spans="1:14" ht="18.75" customHeight="1">
      <c r="A17" s="230" t="s">
        <v>560</v>
      </c>
      <c r="B17" s="180" t="s">
        <v>268</v>
      </c>
      <c r="C17" s="229" t="s">
        <v>551</v>
      </c>
      <c r="D17" s="229" t="s">
        <v>559</v>
      </c>
      <c r="E17" s="229" t="s">
        <v>232</v>
      </c>
      <c r="F17" s="229"/>
      <c r="G17" s="308">
        <f>G18+G19+G21+G22+G24+G25+G20+G23+G26</f>
        <v>427.279</v>
      </c>
      <c r="H17" s="308">
        <f>H18+H19+H21+H22+H24+H25+H20+H23+H26</f>
        <v>175.803</v>
      </c>
      <c r="I17" s="206">
        <f t="shared" si="0"/>
        <v>41.144778938351756</v>
      </c>
      <c r="J17" s="308">
        <f>J18+J19+J21+J22+J24+J25+J20+J26</f>
        <v>608.79999999999995</v>
      </c>
      <c r="K17" s="308">
        <f>K18+K19+K21+K22+K24+K25+K20+K26</f>
        <v>596.01300000000003</v>
      </c>
      <c r="L17" s="308">
        <f>L18+L19+L21+L22+L24+L25+L20+L26</f>
        <v>7.6880000000000006</v>
      </c>
      <c r="M17" s="227">
        <f t="shared" si="1"/>
        <v>1.2628120893561106</v>
      </c>
      <c r="N17" s="205">
        <f t="shared" si="2"/>
        <v>1.2899047503997396</v>
      </c>
    </row>
    <row r="18" spans="1:14" ht="15.75">
      <c r="A18" s="230" t="s">
        <v>230</v>
      </c>
      <c r="B18" s="180" t="s">
        <v>268</v>
      </c>
      <c r="C18" s="229" t="s">
        <v>551</v>
      </c>
      <c r="D18" s="229" t="s">
        <v>559</v>
      </c>
      <c r="E18" s="229" t="s">
        <v>232</v>
      </c>
      <c r="F18" s="229" t="s">
        <v>557</v>
      </c>
      <c r="G18" s="308">
        <v>0</v>
      </c>
      <c r="H18" s="317">
        <v>0</v>
      </c>
      <c r="I18" s="206">
        <v>0</v>
      </c>
      <c r="J18" s="308">
        <v>467.6</v>
      </c>
      <c r="K18" s="308">
        <v>467.6</v>
      </c>
      <c r="L18" s="317">
        <f ca="1">'анализ исполнения расходов'!H19</f>
        <v>5.9050000000000002</v>
      </c>
      <c r="M18" s="227">
        <f t="shared" si="1"/>
        <v>1.2628314798973481</v>
      </c>
      <c r="N18" s="205">
        <f t="shared" si="2"/>
        <v>1.2628314798973481</v>
      </c>
    </row>
    <row r="19" spans="1:14" ht="15.75">
      <c r="A19" s="230" t="s">
        <v>562</v>
      </c>
      <c r="B19" s="180" t="s">
        <v>268</v>
      </c>
      <c r="C19" s="229" t="s">
        <v>551</v>
      </c>
      <c r="D19" s="229" t="s">
        <v>559</v>
      </c>
      <c r="E19" s="229" t="s">
        <v>232</v>
      </c>
      <c r="F19" s="229" t="s">
        <v>563</v>
      </c>
      <c r="G19" s="308">
        <v>9.75</v>
      </c>
      <c r="H19" s="317">
        <v>9.75</v>
      </c>
      <c r="I19" s="206">
        <f t="shared" si="0"/>
        <v>100</v>
      </c>
      <c r="J19" s="308">
        <v>0</v>
      </c>
      <c r="K19" s="308">
        <v>0</v>
      </c>
      <c r="L19" s="317">
        <v>0</v>
      </c>
      <c r="M19" s="227">
        <v>0</v>
      </c>
      <c r="N19" s="205">
        <v>0</v>
      </c>
    </row>
    <row r="20" spans="1:14" ht="15.75">
      <c r="A20" s="230" t="s">
        <v>231</v>
      </c>
      <c r="B20" s="180" t="s">
        <v>268</v>
      </c>
      <c r="C20" s="229" t="s">
        <v>551</v>
      </c>
      <c r="D20" s="229" t="s">
        <v>559</v>
      </c>
      <c r="E20" s="229" t="s">
        <v>232</v>
      </c>
      <c r="F20" s="229" t="s">
        <v>229</v>
      </c>
      <c r="G20" s="308">
        <v>0</v>
      </c>
      <c r="H20" s="317">
        <v>0</v>
      </c>
      <c r="I20" s="206">
        <v>0</v>
      </c>
      <c r="J20" s="308">
        <v>141.19999999999999</v>
      </c>
      <c r="K20" s="308">
        <v>128.41300000000001</v>
      </c>
      <c r="L20" s="317">
        <f ca="1">'анализ исполнения расходов'!H21</f>
        <v>1.7829999999999999</v>
      </c>
      <c r="M20" s="227">
        <f>L20*100/J20</f>
        <v>1.2627478753541077</v>
      </c>
      <c r="N20" s="205">
        <f>L20*100/K20</f>
        <v>1.3884887044146619</v>
      </c>
    </row>
    <row r="21" spans="1:14" ht="30">
      <c r="A21" s="230" t="s">
        <v>564</v>
      </c>
      <c r="B21" s="180" t="s">
        <v>268</v>
      </c>
      <c r="C21" s="229" t="s">
        <v>551</v>
      </c>
      <c r="D21" s="229" t="s">
        <v>559</v>
      </c>
      <c r="E21" s="229" t="s">
        <v>232</v>
      </c>
      <c r="F21" s="229" t="s">
        <v>565</v>
      </c>
      <c r="G21" s="308">
        <v>0</v>
      </c>
      <c r="H21" s="317">
        <v>0</v>
      </c>
      <c r="I21" s="206">
        <v>0</v>
      </c>
      <c r="J21" s="308">
        <v>0</v>
      </c>
      <c r="K21" s="308">
        <v>0</v>
      </c>
      <c r="L21" s="317">
        <v>0</v>
      </c>
      <c r="M21" s="227">
        <v>0</v>
      </c>
      <c r="N21" s="205">
        <v>0</v>
      </c>
    </row>
    <row r="22" spans="1:14" ht="17.25" customHeight="1">
      <c r="A22" s="230" t="s">
        <v>566</v>
      </c>
      <c r="B22" s="180" t="s">
        <v>268</v>
      </c>
      <c r="C22" s="229" t="s">
        <v>551</v>
      </c>
      <c r="D22" s="229" t="s">
        <v>559</v>
      </c>
      <c r="E22" s="229" t="s">
        <v>232</v>
      </c>
      <c r="F22" s="229" t="s">
        <v>567</v>
      </c>
      <c r="G22" s="308">
        <v>391.12</v>
      </c>
      <c r="H22" s="317">
        <v>141.85300000000001</v>
      </c>
      <c r="I22" s="206">
        <f t="shared" si="0"/>
        <v>36.268408672530171</v>
      </c>
      <c r="J22" s="308">
        <v>0</v>
      </c>
      <c r="K22" s="308">
        <v>0</v>
      </c>
      <c r="L22" s="317">
        <v>0</v>
      </c>
      <c r="M22" s="227">
        <v>0</v>
      </c>
      <c r="N22" s="205">
        <v>0</v>
      </c>
    </row>
    <row r="23" spans="1:14" ht="16.5" customHeight="1">
      <c r="A23" s="230" t="s">
        <v>235</v>
      </c>
      <c r="B23" s="180" t="s">
        <v>268</v>
      </c>
      <c r="C23" s="229" t="s">
        <v>551</v>
      </c>
      <c r="D23" s="229" t="s">
        <v>559</v>
      </c>
      <c r="E23" s="229" t="s">
        <v>232</v>
      </c>
      <c r="F23" s="229" t="s">
        <v>236</v>
      </c>
      <c r="G23" s="308">
        <v>0</v>
      </c>
      <c r="H23" s="317">
        <v>0</v>
      </c>
      <c r="I23" s="206">
        <v>0</v>
      </c>
      <c r="J23" s="308">
        <v>0</v>
      </c>
      <c r="K23" s="308">
        <v>0</v>
      </c>
      <c r="L23" s="317">
        <v>0</v>
      </c>
      <c r="M23" s="227">
        <v>0</v>
      </c>
      <c r="N23" s="205">
        <v>0</v>
      </c>
    </row>
    <row r="24" spans="1:14" ht="16.5" customHeight="1">
      <c r="A24" s="230" t="s">
        <v>568</v>
      </c>
      <c r="B24" s="180" t="s">
        <v>268</v>
      </c>
      <c r="C24" s="229" t="s">
        <v>551</v>
      </c>
      <c r="D24" s="229" t="s">
        <v>559</v>
      </c>
      <c r="E24" s="229" t="s">
        <v>232</v>
      </c>
      <c r="F24" s="229" t="s">
        <v>569</v>
      </c>
      <c r="G24" s="308">
        <v>23.946999999999999</v>
      </c>
      <c r="H24" s="317">
        <v>23.946999999999999</v>
      </c>
      <c r="I24" s="206">
        <f t="shared" si="0"/>
        <v>100</v>
      </c>
      <c r="J24" s="308">
        <v>0</v>
      </c>
      <c r="K24" s="308">
        <v>0</v>
      </c>
      <c r="L24" s="317">
        <v>0</v>
      </c>
      <c r="M24" s="227">
        <v>0</v>
      </c>
      <c r="N24" s="205">
        <v>0</v>
      </c>
    </row>
    <row r="25" spans="1:14" ht="15.75">
      <c r="A25" s="230" t="s">
        <v>570</v>
      </c>
      <c r="B25" s="180" t="s">
        <v>268</v>
      </c>
      <c r="C25" s="229" t="s">
        <v>551</v>
      </c>
      <c r="D25" s="229" t="s">
        <v>559</v>
      </c>
      <c r="E25" s="229" t="s">
        <v>232</v>
      </c>
      <c r="F25" s="229" t="s">
        <v>571</v>
      </c>
      <c r="G25" s="308">
        <v>0</v>
      </c>
      <c r="H25" s="317">
        <v>0</v>
      </c>
      <c r="I25" s="206">
        <v>0</v>
      </c>
      <c r="J25" s="308">
        <v>0</v>
      </c>
      <c r="K25" s="308">
        <v>0</v>
      </c>
      <c r="L25" s="317">
        <v>0</v>
      </c>
      <c r="M25" s="227">
        <v>0</v>
      </c>
      <c r="N25" s="205">
        <v>0</v>
      </c>
    </row>
    <row r="26" spans="1:14" ht="15.75">
      <c r="A26" s="230" t="s">
        <v>45</v>
      </c>
      <c r="B26" s="180" t="s">
        <v>268</v>
      </c>
      <c r="C26" s="229" t="s">
        <v>551</v>
      </c>
      <c r="D26" s="229" t="s">
        <v>559</v>
      </c>
      <c r="E26" s="229" t="s">
        <v>232</v>
      </c>
      <c r="F26" s="229" t="s">
        <v>192</v>
      </c>
      <c r="G26" s="308">
        <v>2.4620000000000002</v>
      </c>
      <c r="H26" s="317">
        <v>0.253</v>
      </c>
      <c r="I26" s="206">
        <f t="shared" si="0"/>
        <v>10.276198212835093</v>
      </c>
      <c r="J26" s="308">
        <v>0</v>
      </c>
      <c r="K26" s="308">
        <v>0</v>
      </c>
      <c r="L26" s="317">
        <v>0</v>
      </c>
      <c r="M26" s="227">
        <v>0</v>
      </c>
      <c r="N26" s="205">
        <v>0</v>
      </c>
    </row>
    <row r="27" spans="1:14" ht="42.75">
      <c r="A27" s="373" t="s">
        <v>590</v>
      </c>
      <c r="B27" s="344" t="s">
        <v>268</v>
      </c>
      <c r="C27" s="363" t="s">
        <v>551</v>
      </c>
      <c r="D27" s="363" t="s">
        <v>40</v>
      </c>
      <c r="E27" s="363"/>
      <c r="F27" s="363"/>
      <c r="G27" s="365">
        <f t="shared" ref="G27:H29" si="5">G28</f>
        <v>12</v>
      </c>
      <c r="H27" s="365">
        <f t="shared" si="5"/>
        <v>12</v>
      </c>
      <c r="I27" s="366">
        <f>H27*100/G27</f>
        <v>100</v>
      </c>
      <c r="J27" s="365">
        <f>J28</f>
        <v>0</v>
      </c>
      <c r="K27" s="365">
        <f>K28</f>
        <v>12</v>
      </c>
      <c r="L27" s="365">
        <f>L28</f>
        <v>0</v>
      </c>
      <c r="M27" s="371">
        <v>0</v>
      </c>
      <c r="N27" s="372">
        <f>L27*100/K27</f>
        <v>0</v>
      </c>
    </row>
    <row r="28" spans="1:14" ht="15.75">
      <c r="A28" s="230" t="s">
        <v>547</v>
      </c>
      <c r="B28" s="178" t="s">
        <v>268</v>
      </c>
      <c r="C28" s="231" t="s">
        <v>551</v>
      </c>
      <c r="D28" s="231" t="s">
        <v>40</v>
      </c>
      <c r="E28" s="231"/>
      <c r="F28" s="231"/>
      <c r="G28" s="314">
        <f t="shared" si="5"/>
        <v>12</v>
      </c>
      <c r="H28" s="314">
        <f t="shared" si="5"/>
        <v>12</v>
      </c>
      <c r="I28" s="204">
        <f>H28*100/G28</f>
        <v>100</v>
      </c>
      <c r="J28" s="314">
        <f t="shared" ref="J28:L29" si="6">J29</f>
        <v>0</v>
      </c>
      <c r="K28" s="314">
        <f t="shared" si="6"/>
        <v>12</v>
      </c>
      <c r="L28" s="314">
        <f t="shared" si="6"/>
        <v>0</v>
      </c>
      <c r="M28" s="227">
        <v>0</v>
      </c>
      <c r="N28" s="205">
        <f>L28*100/K28</f>
        <v>0</v>
      </c>
    </row>
    <row r="29" spans="1:14" ht="45">
      <c r="A29" s="230" t="s">
        <v>593</v>
      </c>
      <c r="B29" s="180" t="s">
        <v>268</v>
      </c>
      <c r="C29" s="229" t="s">
        <v>551</v>
      </c>
      <c r="D29" s="229" t="s">
        <v>40</v>
      </c>
      <c r="E29" s="229" t="s">
        <v>245</v>
      </c>
      <c r="F29" s="229"/>
      <c r="G29" s="317">
        <f t="shared" si="5"/>
        <v>12</v>
      </c>
      <c r="H29" s="317">
        <f t="shared" si="5"/>
        <v>12</v>
      </c>
      <c r="I29" s="206">
        <f>H29*100/G29</f>
        <v>100</v>
      </c>
      <c r="J29" s="317">
        <f t="shared" si="6"/>
        <v>0</v>
      </c>
      <c r="K29" s="317">
        <f t="shared" si="6"/>
        <v>12</v>
      </c>
      <c r="L29" s="317">
        <f t="shared" si="6"/>
        <v>0</v>
      </c>
      <c r="M29" s="227">
        <v>0</v>
      </c>
      <c r="N29" s="205">
        <f>L29*100/K29</f>
        <v>0</v>
      </c>
    </row>
    <row r="30" spans="1:14" ht="15.75">
      <c r="A30" s="230" t="s">
        <v>526</v>
      </c>
      <c r="B30" s="180" t="s">
        <v>268</v>
      </c>
      <c r="C30" s="229" t="s">
        <v>551</v>
      </c>
      <c r="D30" s="229" t="s">
        <v>40</v>
      </c>
      <c r="E30" s="229" t="s">
        <v>250</v>
      </c>
      <c r="F30" s="228" t="s">
        <v>578</v>
      </c>
      <c r="G30" s="319">
        <v>12</v>
      </c>
      <c r="H30" s="319">
        <v>12</v>
      </c>
      <c r="I30" s="206">
        <f>H30*100/G30</f>
        <v>100</v>
      </c>
      <c r="J30" s="319">
        <v>0</v>
      </c>
      <c r="K30" s="319">
        <v>12</v>
      </c>
      <c r="L30" s="319">
        <v>0</v>
      </c>
      <c r="M30" s="227">
        <v>0</v>
      </c>
      <c r="N30" s="205">
        <f>L30*100/K30</f>
        <v>0</v>
      </c>
    </row>
    <row r="31" spans="1:14" ht="15.75">
      <c r="A31" s="369" t="s">
        <v>197</v>
      </c>
      <c r="B31" s="370" t="s">
        <v>268</v>
      </c>
      <c r="C31" s="370" t="s">
        <v>551</v>
      </c>
      <c r="D31" s="370" t="s">
        <v>198</v>
      </c>
      <c r="E31" s="370"/>
      <c r="F31" s="370"/>
      <c r="G31" s="364">
        <f t="shared" ref="G31:H33" si="7">G32</f>
        <v>0</v>
      </c>
      <c r="H31" s="365">
        <f t="shared" si="7"/>
        <v>0</v>
      </c>
      <c r="I31" s="366">
        <v>0</v>
      </c>
      <c r="J31" s="364">
        <f t="shared" ref="J31:L32" si="8">J32</f>
        <v>0</v>
      </c>
      <c r="K31" s="364">
        <f t="shared" si="8"/>
        <v>0</v>
      </c>
      <c r="L31" s="365">
        <f t="shared" si="8"/>
        <v>0</v>
      </c>
      <c r="M31" s="367">
        <v>0</v>
      </c>
      <c r="N31" s="368">
        <v>0</v>
      </c>
    </row>
    <row r="32" spans="1:14" ht="30">
      <c r="A32" s="72" t="s">
        <v>156</v>
      </c>
      <c r="B32" s="55" t="s">
        <v>268</v>
      </c>
      <c r="C32" s="55" t="s">
        <v>551</v>
      </c>
      <c r="D32" s="55" t="s">
        <v>198</v>
      </c>
      <c r="E32" s="55" t="s">
        <v>199</v>
      </c>
      <c r="F32" s="55" t="s">
        <v>153</v>
      </c>
      <c r="G32" s="315">
        <f t="shared" si="7"/>
        <v>0</v>
      </c>
      <c r="H32" s="315">
        <f t="shared" si="7"/>
        <v>0</v>
      </c>
      <c r="I32" s="206">
        <v>0</v>
      </c>
      <c r="J32" s="315">
        <f t="shared" si="8"/>
        <v>0</v>
      </c>
      <c r="K32" s="315">
        <v>0</v>
      </c>
      <c r="L32" s="316">
        <v>0</v>
      </c>
      <c r="M32" s="227">
        <v>0</v>
      </c>
      <c r="N32" s="205">
        <v>0</v>
      </c>
    </row>
    <row r="33" spans="1:14" ht="30">
      <c r="A33" s="72" t="s">
        <v>157</v>
      </c>
      <c r="B33" s="55" t="s">
        <v>268</v>
      </c>
      <c r="C33" s="55" t="s">
        <v>551</v>
      </c>
      <c r="D33" s="55" t="s">
        <v>198</v>
      </c>
      <c r="E33" s="55" t="s">
        <v>199</v>
      </c>
      <c r="F33" s="55" t="s">
        <v>154</v>
      </c>
      <c r="G33" s="308">
        <f t="shared" si="7"/>
        <v>0</v>
      </c>
      <c r="H33" s="308">
        <f t="shared" si="7"/>
        <v>0</v>
      </c>
      <c r="I33" s="206">
        <v>0</v>
      </c>
      <c r="J33" s="308">
        <f>J34</f>
        <v>0</v>
      </c>
      <c r="K33" s="308">
        <v>0</v>
      </c>
      <c r="L33" s="308">
        <v>0</v>
      </c>
      <c r="M33" s="227">
        <v>0</v>
      </c>
      <c r="N33" s="205">
        <v>0</v>
      </c>
    </row>
    <row r="34" spans="1:14" ht="30">
      <c r="A34" s="72" t="s">
        <v>566</v>
      </c>
      <c r="B34" s="55" t="s">
        <v>268</v>
      </c>
      <c r="C34" s="55" t="s">
        <v>551</v>
      </c>
      <c r="D34" s="55" t="s">
        <v>198</v>
      </c>
      <c r="E34" s="55" t="s">
        <v>199</v>
      </c>
      <c r="F34" s="55" t="s">
        <v>567</v>
      </c>
      <c r="G34" s="308">
        <v>0</v>
      </c>
      <c r="H34" s="317">
        <v>0</v>
      </c>
      <c r="I34" s="206">
        <v>0</v>
      </c>
      <c r="J34" s="308">
        <v>0</v>
      </c>
      <c r="K34" s="308">
        <v>0</v>
      </c>
      <c r="L34" s="317">
        <v>0</v>
      </c>
      <c r="M34" s="227">
        <v>0</v>
      </c>
      <c r="N34" s="205">
        <v>0</v>
      </c>
    </row>
    <row r="35" spans="1:14" ht="15.75">
      <c r="A35" s="373" t="s">
        <v>111</v>
      </c>
      <c r="B35" s="344" t="s">
        <v>268</v>
      </c>
      <c r="C35" s="363" t="s">
        <v>551</v>
      </c>
      <c r="D35" s="363" t="s">
        <v>572</v>
      </c>
      <c r="E35" s="363"/>
      <c r="F35" s="363"/>
      <c r="G35" s="364">
        <f>G36</f>
        <v>0</v>
      </c>
      <c r="H35" s="364">
        <f>H36</f>
        <v>0</v>
      </c>
      <c r="I35" s="366">
        <v>0</v>
      </c>
      <c r="J35" s="364">
        <f t="shared" ref="J35:L36" si="9">J36</f>
        <v>0</v>
      </c>
      <c r="K35" s="364">
        <f t="shared" si="9"/>
        <v>0</v>
      </c>
      <c r="L35" s="364">
        <f t="shared" si="9"/>
        <v>0</v>
      </c>
      <c r="M35" s="371">
        <v>0</v>
      </c>
      <c r="N35" s="372">
        <v>0</v>
      </c>
    </row>
    <row r="36" spans="1:14" ht="15.75">
      <c r="A36" s="230" t="s">
        <v>111</v>
      </c>
      <c r="B36" s="180" t="s">
        <v>268</v>
      </c>
      <c r="C36" s="229" t="s">
        <v>551</v>
      </c>
      <c r="D36" s="229" t="s">
        <v>572</v>
      </c>
      <c r="E36" s="229" t="s">
        <v>240</v>
      </c>
      <c r="F36" s="229"/>
      <c r="G36" s="308">
        <f>G37</f>
        <v>0</v>
      </c>
      <c r="H36" s="308">
        <f>H37</f>
        <v>0</v>
      </c>
      <c r="I36" s="206">
        <v>0</v>
      </c>
      <c r="J36" s="308">
        <f>J37</f>
        <v>0</v>
      </c>
      <c r="K36" s="308">
        <v>0</v>
      </c>
      <c r="L36" s="308">
        <f t="shared" si="9"/>
        <v>0</v>
      </c>
      <c r="M36" s="227">
        <v>0</v>
      </c>
      <c r="N36" s="205">
        <v>0</v>
      </c>
    </row>
    <row r="37" spans="1:14" ht="15.75">
      <c r="A37" s="230" t="s">
        <v>112</v>
      </c>
      <c r="B37" s="180" t="s">
        <v>268</v>
      </c>
      <c r="C37" s="229" t="s">
        <v>551</v>
      </c>
      <c r="D37" s="229" t="s">
        <v>572</v>
      </c>
      <c r="E37" s="229" t="s">
        <v>240</v>
      </c>
      <c r="F37" s="229" t="s">
        <v>110</v>
      </c>
      <c r="G37" s="308">
        <v>0</v>
      </c>
      <c r="H37" s="317">
        <v>0</v>
      </c>
      <c r="I37" s="206">
        <v>0</v>
      </c>
      <c r="J37" s="308">
        <v>0</v>
      </c>
      <c r="K37" s="308">
        <v>0</v>
      </c>
      <c r="L37" s="317">
        <v>0</v>
      </c>
      <c r="M37" s="227">
        <v>0</v>
      </c>
      <c r="N37" s="205">
        <v>0</v>
      </c>
    </row>
    <row r="38" spans="1:14" ht="15.75">
      <c r="A38" s="373" t="s">
        <v>536</v>
      </c>
      <c r="B38" s="344" t="s">
        <v>268</v>
      </c>
      <c r="C38" s="363" t="s">
        <v>551</v>
      </c>
      <c r="D38" s="363" t="s">
        <v>573</v>
      </c>
      <c r="E38" s="363"/>
      <c r="F38" s="363"/>
      <c r="G38" s="364">
        <f>G39+G49</f>
        <v>2697.7329999999997</v>
      </c>
      <c r="H38" s="364">
        <f>H39+H49</f>
        <v>2693.9909999999995</v>
      </c>
      <c r="I38" s="366">
        <f t="shared" ref="I38:I59" si="10">H38*100/G38</f>
        <v>99.861290943173401</v>
      </c>
      <c r="J38" s="364">
        <f>J39+J49</f>
        <v>2173.63</v>
      </c>
      <c r="K38" s="364">
        <f>K39+K49+K51</f>
        <v>2300.4870000000001</v>
      </c>
      <c r="L38" s="364">
        <f>L39+L49</f>
        <v>1063.0439999999999</v>
      </c>
      <c r="M38" s="371">
        <f>L38*100/J38</f>
        <v>48.906391612187903</v>
      </c>
      <c r="N38" s="372">
        <f>L38*100/K38</f>
        <v>46.209519984246811</v>
      </c>
    </row>
    <row r="39" spans="1:14" ht="17.25" customHeight="1">
      <c r="A39" s="230" t="s">
        <v>574</v>
      </c>
      <c r="B39" s="180" t="s">
        <v>268</v>
      </c>
      <c r="C39" s="229" t="s">
        <v>551</v>
      </c>
      <c r="D39" s="229" t="s">
        <v>573</v>
      </c>
      <c r="E39" s="229" t="s">
        <v>237</v>
      </c>
      <c r="F39" s="229"/>
      <c r="G39" s="308">
        <f>G40</f>
        <v>2696.9459999999999</v>
      </c>
      <c r="H39" s="317">
        <f>H40</f>
        <v>2693.2039999999997</v>
      </c>
      <c r="I39" s="206">
        <f t="shared" si="10"/>
        <v>99.861250466268132</v>
      </c>
      <c r="J39" s="308">
        <f>J40</f>
        <v>2173.63</v>
      </c>
      <c r="K39" s="308">
        <f>K40</f>
        <v>2286.38</v>
      </c>
      <c r="L39" s="317">
        <f>L40</f>
        <v>1063.0439999999999</v>
      </c>
      <c r="M39" s="227">
        <f>L39*100/J39</f>
        <v>48.906391612187903</v>
      </c>
      <c r="N39" s="205">
        <f>L39*100/K39</f>
        <v>46.494633438011178</v>
      </c>
    </row>
    <row r="40" spans="1:14" ht="17.25" customHeight="1">
      <c r="A40" s="230" t="s">
        <v>575</v>
      </c>
      <c r="B40" s="180" t="s">
        <v>268</v>
      </c>
      <c r="C40" s="229" t="s">
        <v>551</v>
      </c>
      <c r="D40" s="229" t="s">
        <v>573</v>
      </c>
      <c r="E40" s="229" t="s">
        <v>237</v>
      </c>
      <c r="F40" s="229"/>
      <c r="G40" s="308">
        <f>G41+G43+G44+G45+G47+G42+G46+G48</f>
        <v>2696.9459999999999</v>
      </c>
      <c r="H40" s="308">
        <f>H41+H43+H44+H45+H47+H42+H46+H48</f>
        <v>2693.2039999999997</v>
      </c>
      <c r="I40" s="206">
        <f t="shared" si="10"/>
        <v>99.861250466268132</v>
      </c>
      <c r="J40" s="308">
        <f>J41+J43+J44+J45+J47+J42+J46</f>
        <v>2173.63</v>
      </c>
      <c r="K40" s="308">
        <f>K41+K43+K44+K45+K47+K42+K46+K48</f>
        <v>2286.38</v>
      </c>
      <c r="L40" s="308">
        <f>L41+L43+L44+L45+L47+L42+L46+L48</f>
        <v>1063.0439999999999</v>
      </c>
      <c r="M40" s="227">
        <f>L40*100/J40</f>
        <v>48.906391612187903</v>
      </c>
      <c r="N40" s="205">
        <f>L40*100/K40</f>
        <v>46.494633438011178</v>
      </c>
    </row>
    <row r="41" spans="1:14" ht="17.25" customHeight="1">
      <c r="A41" s="230" t="s">
        <v>244</v>
      </c>
      <c r="B41" s="180" t="s">
        <v>268</v>
      </c>
      <c r="C41" s="229" t="s">
        <v>551</v>
      </c>
      <c r="D41" s="229" t="s">
        <v>573</v>
      </c>
      <c r="E41" s="229" t="s">
        <v>237</v>
      </c>
      <c r="F41" s="229" t="s">
        <v>572</v>
      </c>
      <c r="G41" s="318">
        <v>997.54200000000003</v>
      </c>
      <c r="H41" s="317">
        <v>997.54200000000003</v>
      </c>
      <c r="I41" s="206">
        <f t="shared" si="10"/>
        <v>100</v>
      </c>
      <c r="J41" s="318">
        <v>1016</v>
      </c>
      <c r="K41" s="318">
        <v>1016</v>
      </c>
      <c r="L41" s="317">
        <f ca="1">'анализ исполнения расходов'!H47</f>
        <v>409.404</v>
      </c>
      <c r="M41" s="227">
        <f>L41*100/J41</f>
        <v>40.295669291338584</v>
      </c>
      <c r="N41" s="205">
        <f>L41*100/K41</f>
        <v>40.295669291338584</v>
      </c>
    </row>
    <row r="42" spans="1:14" ht="17.25" customHeight="1">
      <c r="A42" s="230" t="s">
        <v>562</v>
      </c>
      <c r="B42" s="180" t="s">
        <v>268</v>
      </c>
      <c r="C42" s="229" t="s">
        <v>551</v>
      </c>
      <c r="D42" s="229" t="s">
        <v>573</v>
      </c>
      <c r="E42" s="229" t="s">
        <v>237</v>
      </c>
      <c r="F42" s="229" t="s">
        <v>98</v>
      </c>
      <c r="G42" s="318">
        <v>0</v>
      </c>
      <c r="H42" s="317">
        <v>0</v>
      </c>
      <c r="I42" s="206">
        <v>0</v>
      </c>
      <c r="J42" s="318">
        <v>0</v>
      </c>
      <c r="K42" s="318">
        <v>0</v>
      </c>
      <c r="L42" s="317">
        <v>0</v>
      </c>
      <c r="M42" s="227">
        <v>0</v>
      </c>
      <c r="N42" s="205">
        <v>0</v>
      </c>
    </row>
    <row r="43" spans="1:14" ht="17.25" customHeight="1">
      <c r="A43" s="230" t="s">
        <v>231</v>
      </c>
      <c r="B43" s="180" t="s">
        <v>268</v>
      </c>
      <c r="C43" s="229" t="s">
        <v>551</v>
      </c>
      <c r="D43" s="229" t="s">
        <v>573</v>
      </c>
      <c r="E43" s="229" t="s">
        <v>237</v>
      </c>
      <c r="F43" s="229" t="s">
        <v>238</v>
      </c>
      <c r="G43" s="318">
        <v>300.14999999999998</v>
      </c>
      <c r="H43" s="317">
        <v>300.14999999999998</v>
      </c>
      <c r="I43" s="206">
        <f t="shared" si="10"/>
        <v>100</v>
      </c>
      <c r="J43" s="318">
        <v>306</v>
      </c>
      <c r="K43" s="318">
        <v>306</v>
      </c>
      <c r="L43" s="317">
        <f ca="1">'анализ исполнения расходов'!H49</f>
        <v>123.64</v>
      </c>
      <c r="M43" s="227">
        <f>L43*100/J43</f>
        <v>40.405228758169933</v>
      </c>
      <c r="N43" s="205">
        <f>L43*100/K43</f>
        <v>40.405228758169933</v>
      </c>
    </row>
    <row r="44" spans="1:14" ht="29.25" customHeight="1">
      <c r="A44" s="230" t="s">
        <v>99</v>
      </c>
      <c r="B44" s="180" t="s">
        <v>268</v>
      </c>
      <c r="C44" s="229" t="s">
        <v>551</v>
      </c>
      <c r="D44" s="229" t="s">
        <v>573</v>
      </c>
      <c r="E44" s="229" t="s">
        <v>237</v>
      </c>
      <c r="F44" s="229" t="s">
        <v>565</v>
      </c>
      <c r="G44" s="308">
        <v>0</v>
      </c>
      <c r="H44" s="317">
        <v>0</v>
      </c>
      <c r="I44" s="206">
        <v>0</v>
      </c>
      <c r="J44" s="308">
        <v>0</v>
      </c>
      <c r="K44" s="308">
        <v>0</v>
      </c>
      <c r="L44" s="317">
        <v>0</v>
      </c>
      <c r="M44" s="227">
        <v>0</v>
      </c>
      <c r="N44" s="205">
        <v>0</v>
      </c>
    </row>
    <row r="45" spans="1:14" ht="17.25" customHeight="1">
      <c r="A45" s="230" t="s">
        <v>566</v>
      </c>
      <c r="B45" s="180" t="s">
        <v>268</v>
      </c>
      <c r="C45" s="229" t="s">
        <v>551</v>
      </c>
      <c r="D45" s="229" t="s">
        <v>573</v>
      </c>
      <c r="E45" s="229" t="s">
        <v>237</v>
      </c>
      <c r="F45" s="229" t="s">
        <v>567</v>
      </c>
      <c r="G45" s="308">
        <v>55.512</v>
      </c>
      <c r="H45" s="317">
        <v>55.512</v>
      </c>
      <c r="I45" s="206">
        <f t="shared" si="10"/>
        <v>100</v>
      </c>
      <c r="J45" s="308">
        <v>0</v>
      </c>
      <c r="K45" s="308">
        <v>0</v>
      </c>
      <c r="L45" s="317">
        <v>0</v>
      </c>
      <c r="M45" s="227">
        <v>0</v>
      </c>
      <c r="N45" s="205">
        <v>0</v>
      </c>
    </row>
    <row r="46" spans="1:14" ht="17.25" customHeight="1">
      <c r="A46" s="230" t="s">
        <v>235</v>
      </c>
      <c r="B46" s="180" t="s">
        <v>268</v>
      </c>
      <c r="C46" s="229" t="s">
        <v>551</v>
      </c>
      <c r="D46" s="229" t="s">
        <v>573</v>
      </c>
      <c r="E46" s="229" t="s">
        <v>237</v>
      </c>
      <c r="F46" s="229" t="s">
        <v>236</v>
      </c>
      <c r="G46" s="308">
        <v>1343.742</v>
      </c>
      <c r="H46" s="317">
        <v>1340</v>
      </c>
      <c r="I46" s="206">
        <f t="shared" si="10"/>
        <v>99.721523923491262</v>
      </c>
      <c r="J46" s="308">
        <v>851.63</v>
      </c>
      <c r="K46" s="308">
        <v>964.38</v>
      </c>
      <c r="L46" s="317">
        <f ca="1">'анализ исполнения расходов'!H56</f>
        <v>530</v>
      </c>
      <c r="M46" s="227">
        <v>0</v>
      </c>
      <c r="N46" s="205">
        <v>0</v>
      </c>
    </row>
    <row r="47" spans="1:14" ht="15.75">
      <c r="A47" s="230" t="s">
        <v>570</v>
      </c>
      <c r="B47" s="180" t="s">
        <v>268</v>
      </c>
      <c r="C47" s="229" t="s">
        <v>551</v>
      </c>
      <c r="D47" s="229" t="s">
        <v>573</v>
      </c>
      <c r="E47" s="229" t="s">
        <v>237</v>
      </c>
      <c r="F47" s="229" t="s">
        <v>571</v>
      </c>
      <c r="G47" s="308">
        <v>0</v>
      </c>
      <c r="H47" s="317">
        <v>0</v>
      </c>
      <c r="I47" s="206">
        <v>0</v>
      </c>
      <c r="J47" s="308">
        <v>0</v>
      </c>
      <c r="K47" s="308">
        <v>0</v>
      </c>
      <c r="L47" s="317">
        <v>0</v>
      </c>
      <c r="M47" s="227">
        <v>0</v>
      </c>
      <c r="N47" s="205">
        <v>0</v>
      </c>
    </row>
    <row r="48" spans="1:14" ht="15.75">
      <c r="A48" s="230" t="s">
        <v>193</v>
      </c>
      <c r="B48" s="180" t="s">
        <v>268</v>
      </c>
      <c r="C48" s="229" t="s">
        <v>551</v>
      </c>
      <c r="D48" s="229" t="s">
        <v>573</v>
      </c>
      <c r="E48" s="229" t="s">
        <v>237</v>
      </c>
      <c r="F48" s="229" t="s">
        <v>192</v>
      </c>
      <c r="G48" s="308">
        <v>0</v>
      </c>
      <c r="H48" s="317">
        <v>0</v>
      </c>
      <c r="I48" s="206">
        <v>0</v>
      </c>
      <c r="J48" s="308">
        <v>0</v>
      </c>
      <c r="K48" s="308">
        <v>0</v>
      </c>
      <c r="L48" s="317">
        <v>0</v>
      </c>
      <c r="M48" s="227">
        <v>0</v>
      </c>
      <c r="N48" s="205">
        <v>0</v>
      </c>
    </row>
    <row r="49" spans="1:14" ht="15.75">
      <c r="A49" s="230" t="s">
        <v>113</v>
      </c>
      <c r="B49" s="180" t="s">
        <v>268</v>
      </c>
      <c r="C49" s="229" t="s">
        <v>551</v>
      </c>
      <c r="D49" s="229" t="s">
        <v>573</v>
      </c>
      <c r="E49" s="229" t="s">
        <v>239</v>
      </c>
      <c r="F49" s="229"/>
      <c r="G49" s="308">
        <f>G50</f>
        <v>0.78700000000000003</v>
      </c>
      <c r="H49" s="308">
        <f>H50</f>
        <v>0.78700000000000003</v>
      </c>
      <c r="I49" s="206">
        <f t="shared" si="10"/>
        <v>100</v>
      </c>
      <c r="J49" s="308">
        <f>J50</f>
        <v>0</v>
      </c>
      <c r="K49" s="308">
        <f>K50</f>
        <v>0.78700000000000003</v>
      </c>
      <c r="L49" s="308">
        <f>L50</f>
        <v>0</v>
      </c>
      <c r="M49" s="227">
        <v>0</v>
      </c>
      <c r="N49" s="205">
        <f>L49*100/K49</f>
        <v>0</v>
      </c>
    </row>
    <row r="50" spans="1:14" ht="18" customHeight="1">
      <c r="A50" s="230" t="s">
        <v>566</v>
      </c>
      <c r="B50" s="180" t="s">
        <v>268</v>
      </c>
      <c r="C50" s="229" t="s">
        <v>551</v>
      </c>
      <c r="D50" s="229" t="s">
        <v>573</v>
      </c>
      <c r="E50" s="229" t="s">
        <v>239</v>
      </c>
      <c r="F50" s="229" t="s">
        <v>567</v>
      </c>
      <c r="G50" s="308">
        <v>0.78700000000000003</v>
      </c>
      <c r="H50" s="317">
        <v>0.78700000000000003</v>
      </c>
      <c r="I50" s="206">
        <f t="shared" si="10"/>
        <v>100</v>
      </c>
      <c r="J50" s="308">
        <v>0</v>
      </c>
      <c r="K50" s="308">
        <v>0.78700000000000003</v>
      </c>
      <c r="L50" s="317">
        <v>0</v>
      </c>
      <c r="M50" s="227">
        <v>0</v>
      </c>
      <c r="N50" s="205">
        <f>L50*100/K50</f>
        <v>0</v>
      </c>
    </row>
    <row r="51" spans="1:14" ht="48" customHeight="1">
      <c r="A51" s="425" t="s">
        <v>11</v>
      </c>
      <c r="B51" s="181" t="s">
        <v>268</v>
      </c>
      <c r="C51" s="181" t="s">
        <v>551</v>
      </c>
      <c r="D51" s="181" t="s">
        <v>573</v>
      </c>
      <c r="E51" s="423" t="s">
        <v>12</v>
      </c>
      <c r="F51" s="181" t="s">
        <v>567</v>
      </c>
      <c r="G51" s="308">
        <f>G52</f>
        <v>0</v>
      </c>
      <c r="H51" s="308">
        <f>H52</f>
        <v>0</v>
      </c>
      <c r="I51" s="206">
        <v>0</v>
      </c>
      <c r="J51" s="308">
        <f>J52</f>
        <v>0</v>
      </c>
      <c r="K51" s="308">
        <f>K52</f>
        <v>13.32</v>
      </c>
      <c r="L51" s="308">
        <f>L52</f>
        <v>0</v>
      </c>
      <c r="M51" s="227">
        <v>0</v>
      </c>
      <c r="N51" s="205">
        <f>L51*100/K51</f>
        <v>0</v>
      </c>
    </row>
    <row r="52" spans="1:14" ht="18" customHeight="1">
      <c r="A52" s="230" t="s">
        <v>566</v>
      </c>
      <c r="B52" s="181" t="s">
        <v>268</v>
      </c>
      <c r="C52" s="181" t="s">
        <v>551</v>
      </c>
      <c r="D52" s="181" t="s">
        <v>573</v>
      </c>
      <c r="E52" s="423" t="s">
        <v>12</v>
      </c>
      <c r="F52" s="181" t="s">
        <v>567</v>
      </c>
      <c r="G52" s="308">
        <v>0</v>
      </c>
      <c r="H52" s="317">
        <v>0</v>
      </c>
      <c r="I52" s="206">
        <v>0</v>
      </c>
      <c r="J52" s="308">
        <v>0</v>
      </c>
      <c r="K52" s="308">
        <f ca="1">'анализ исполнения расходов'!G67</f>
        <v>13.32</v>
      </c>
      <c r="L52" s="317">
        <v>0</v>
      </c>
      <c r="M52" s="227">
        <v>0</v>
      </c>
      <c r="N52" s="205">
        <f>L52*100/K52</f>
        <v>0</v>
      </c>
    </row>
    <row r="53" spans="1:14" ht="15.75">
      <c r="A53" s="373" t="s">
        <v>106</v>
      </c>
      <c r="B53" s="344" t="s">
        <v>268</v>
      </c>
      <c r="C53" s="363" t="s">
        <v>100</v>
      </c>
      <c r="D53" s="363"/>
      <c r="E53" s="363"/>
      <c r="F53" s="363"/>
      <c r="G53" s="378">
        <f>G54</f>
        <v>110.1</v>
      </c>
      <c r="H53" s="378">
        <f>H54</f>
        <v>110.1</v>
      </c>
      <c r="I53" s="379">
        <f t="shared" si="10"/>
        <v>100</v>
      </c>
      <c r="J53" s="378">
        <f t="shared" ref="J53:L55" si="11">J54</f>
        <v>109.6</v>
      </c>
      <c r="K53" s="378">
        <f t="shared" si="11"/>
        <v>127.80000000000001</v>
      </c>
      <c r="L53" s="378">
        <f t="shared" si="11"/>
        <v>52.053999999999995</v>
      </c>
      <c r="M53" s="380">
        <f t="shared" ref="M53:M59" si="12">L53*100/J53</f>
        <v>47.494525547445257</v>
      </c>
      <c r="N53" s="381">
        <f t="shared" ref="N53:N59" si="13">L53*100/K53</f>
        <v>40.730829420970259</v>
      </c>
    </row>
    <row r="54" spans="1:14" ht="15.75">
      <c r="A54" s="230" t="s">
        <v>103</v>
      </c>
      <c r="B54" s="180" t="s">
        <v>268</v>
      </c>
      <c r="C54" s="229" t="s">
        <v>100</v>
      </c>
      <c r="D54" s="229" t="s">
        <v>101</v>
      </c>
      <c r="E54" s="229"/>
      <c r="F54" s="229"/>
      <c r="G54" s="317">
        <f>G55</f>
        <v>110.1</v>
      </c>
      <c r="H54" s="317">
        <f>H55</f>
        <v>110.1</v>
      </c>
      <c r="I54" s="206">
        <f t="shared" si="10"/>
        <v>100</v>
      </c>
      <c r="J54" s="317">
        <f t="shared" si="11"/>
        <v>109.6</v>
      </c>
      <c r="K54" s="317">
        <f t="shared" si="11"/>
        <v>127.80000000000001</v>
      </c>
      <c r="L54" s="317">
        <f t="shared" si="11"/>
        <v>52.053999999999995</v>
      </c>
      <c r="M54" s="227">
        <f t="shared" si="12"/>
        <v>47.494525547445257</v>
      </c>
      <c r="N54" s="205">
        <f t="shared" si="13"/>
        <v>40.730829420970259</v>
      </c>
    </row>
    <row r="55" spans="1:14" ht="15.75" customHeight="1">
      <c r="A55" s="230" t="s">
        <v>134</v>
      </c>
      <c r="B55" s="180" t="s">
        <v>268</v>
      </c>
      <c r="C55" s="229" t="s">
        <v>100</v>
      </c>
      <c r="D55" s="229" t="s">
        <v>101</v>
      </c>
      <c r="E55" s="229" t="s">
        <v>241</v>
      </c>
      <c r="F55" s="229"/>
      <c r="G55" s="317">
        <f>G56+G60</f>
        <v>110.1</v>
      </c>
      <c r="H55" s="317">
        <f>H56+H60</f>
        <v>110.1</v>
      </c>
      <c r="I55" s="206">
        <f t="shared" si="10"/>
        <v>100</v>
      </c>
      <c r="J55" s="317">
        <f t="shared" si="11"/>
        <v>109.6</v>
      </c>
      <c r="K55" s="317">
        <f t="shared" si="11"/>
        <v>127.80000000000001</v>
      </c>
      <c r="L55" s="317">
        <f t="shared" si="11"/>
        <v>52.053999999999995</v>
      </c>
      <c r="M55" s="227">
        <f t="shared" si="12"/>
        <v>47.494525547445257</v>
      </c>
      <c r="N55" s="205">
        <f t="shared" si="13"/>
        <v>40.730829420970259</v>
      </c>
    </row>
    <row r="56" spans="1:14" ht="30">
      <c r="A56" s="230" t="s">
        <v>104</v>
      </c>
      <c r="B56" s="180" t="s">
        <v>268</v>
      </c>
      <c r="C56" s="229" t="s">
        <v>100</v>
      </c>
      <c r="D56" s="229" t="s">
        <v>101</v>
      </c>
      <c r="E56" s="229" t="s">
        <v>241</v>
      </c>
      <c r="F56" s="229" t="s">
        <v>84</v>
      </c>
      <c r="G56" s="317">
        <f>G57+G58+G59</f>
        <v>110.1</v>
      </c>
      <c r="H56" s="317">
        <f>H57+H58+H59</f>
        <v>110.1</v>
      </c>
      <c r="I56" s="206">
        <f t="shared" si="10"/>
        <v>100</v>
      </c>
      <c r="J56" s="317">
        <f>J57+J58+J59</f>
        <v>109.6</v>
      </c>
      <c r="K56" s="317">
        <f>K57+K58+K59</f>
        <v>127.80000000000001</v>
      </c>
      <c r="L56" s="317">
        <f>L57+L58+L59</f>
        <v>52.053999999999995</v>
      </c>
      <c r="M56" s="227">
        <f t="shared" si="12"/>
        <v>47.494525547445257</v>
      </c>
      <c r="N56" s="205">
        <f t="shared" si="13"/>
        <v>40.730829420970259</v>
      </c>
    </row>
    <row r="57" spans="1:14" ht="15.75">
      <c r="A57" s="230" t="s">
        <v>230</v>
      </c>
      <c r="B57" s="180" t="s">
        <v>268</v>
      </c>
      <c r="C57" s="229" t="s">
        <v>100</v>
      </c>
      <c r="D57" s="229" t="s">
        <v>101</v>
      </c>
      <c r="E57" s="229" t="s">
        <v>241</v>
      </c>
      <c r="F57" s="229" t="s">
        <v>557</v>
      </c>
      <c r="G57" s="317">
        <v>78.700999999999993</v>
      </c>
      <c r="H57" s="317">
        <v>78.700999999999993</v>
      </c>
      <c r="I57" s="206">
        <v>0</v>
      </c>
      <c r="J57" s="317">
        <v>84.2</v>
      </c>
      <c r="K57" s="317">
        <v>98.18</v>
      </c>
      <c r="L57" s="317">
        <f ca="1">'анализ исполнения расходов'!H73</f>
        <v>39.979999999999997</v>
      </c>
      <c r="M57" s="227">
        <f t="shared" si="12"/>
        <v>47.482185273159139</v>
      </c>
      <c r="N57" s="205">
        <f t="shared" si="13"/>
        <v>40.72112446526787</v>
      </c>
    </row>
    <row r="58" spans="1:14" ht="16.5" customHeight="1">
      <c r="A58" s="230" t="s">
        <v>231</v>
      </c>
      <c r="B58" s="180" t="s">
        <v>268</v>
      </c>
      <c r="C58" s="229" t="s">
        <v>100</v>
      </c>
      <c r="D58" s="229" t="s">
        <v>101</v>
      </c>
      <c r="E58" s="229" t="s">
        <v>241</v>
      </c>
      <c r="F58" s="229" t="s">
        <v>229</v>
      </c>
      <c r="G58" s="317">
        <v>23.349</v>
      </c>
      <c r="H58" s="317">
        <v>23.349</v>
      </c>
      <c r="I58" s="206">
        <v>0</v>
      </c>
      <c r="J58" s="317">
        <v>0</v>
      </c>
      <c r="K58" s="317">
        <v>0</v>
      </c>
      <c r="L58" s="317">
        <v>0</v>
      </c>
      <c r="M58" s="227">
        <v>0</v>
      </c>
      <c r="N58" s="205">
        <v>0</v>
      </c>
    </row>
    <row r="59" spans="1:14" ht="16.5" customHeight="1">
      <c r="A59" s="230" t="s">
        <v>562</v>
      </c>
      <c r="B59" s="180" t="s">
        <v>268</v>
      </c>
      <c r="C59" s="229" t="s">
        <v>100</v>
      </c>
      <c r="D59" s="229" t="s">
        <v>101</v>
      </c>
      <c r="E59" s="229" t="s">
        <v>241</v>
      </c>
      <c r="F59" s="229" t="s">
        <v>563</v>
      </c>
      <c r="G59" s="317">
        <v>8.0500000000000007</v>
      </c>
      <c r="H59" s="317">
        <v>8.0500000000000007</v>
      </c>
      <c r="I59" s="206">
        <f t="shared" si="10"/>
        <v>100</v>
      </c>
      <c r="J59" s="317">
        <v>25.4</v>
      </c>
      <c r="K59" s="317">
        <v>29.62</v>
      </c>
      <c r="L59" s="317">
        <f ca="1">'анализ исполнения расходов'!H75</f>
        <v>12.074</v>
      </c>
      <c r="M59" s="227">
        <f t="shared" si="12"/>
        <v>47.535433070866148</v>
      </c>
      <c r="N59" s="205">
        <f t="shared" si="13"/>
        <v>40.762997974341665</v>
      </c>
    </row>
    <row r="60" spans="1:14" ht="16.5" customHeight="1">
      <c r="A60" s="72" t="s">
        <v>566</v>
      </c>
      <c r="B60" s="180" t="s">
        <v>268</v>
      </c>
      <c r="C60" s="229" t="s">
        <v>100</v>
      </c>
      <c r="D60" s="229" t="s">
        <v>101</v>
      </c>
      <c r="E60" s="229" t="s">
        <v>241</v>
      </c>
      <c r="F60" s="229" t="s">
        <v>567</v>
      </c>
      <c r="G60" s="317">
        <v>0</v>
      </c>
      <c r="H60" s="317">
        <v>0</v>
      </c>
      <c r="I60" s="206">
        <v>0</v>
      </c>
      <c r="J60" s="317">
        <v>0</v>
      </c>
      <c r="K60" s="317">
        <v>0</v>
      </c>
      <c r="L60" s="317">
        <v>0</v>
      </c>
      <c r="M60" s="227">
        <v>0</v>
      </c>
      <c r="N60" s="205">
        <v>0</v>
      </c>
    </row>
    <row r="61" spans="1:14" ht="19.5" customHeight="1">
      <c r="A61" s="341" t="s">
        <v>81</v>
      </c>
      <c r="B61" s="339" t="s">
        <v>268</v>
      </c>
      <c r="C61" s="339" t="s">
        <v>77</v>
      </c>
      <c r="D61" s="339"/>
      <c r="E61" s="339"/>
      <c r="F61" s="339"/>
      <c r="G61" s="364">
        <f>G62</f>
        <v>0</v>
      </c>
      <c r="H61" s="364">
        <f>H62</f>
        <v>0</v>
      </c>
      <c r="I61" s="382">
        <v>0</v>
      </c>
      <c r="J61" s="364">
        <f>J62</f>
        <v>0</v>
      </c>
      <c r="K61" s="364">
        <f>K62</f>
        <v>0</v>
      </c>
      <c r="L61" s="364">
        <f>L62</f>
        <v>0</v>
      </c>
      <c r="M61" s="371">
        <v>0</v>
      </c>
      <c r="N61" s="372">
        <v>0</v>
      </c>
    </row>
    <row r="62" spans="1:14" ht="19.5" customHeight="1">
      <c r="A62" s="177" t="s">
        <v>80</v>
      </c>
      <c r="B62" s="181" t="s">
        <v>268</v>
      </c>
      <c r="C62" s="181" t="s">
        <v>77</v>
      </c>
      <c r="D62" s="181" t="s">
        <v>77</v>
      </c>
      <c r="E62" s="181"/>
      <c r="F62" s="181"/>
      <c r="G62" s="308">
        <f>G64</f>
        <v>0</v>
      </c>
      <c r="H62" s="308">
        <f>H64</f>
        <v>0</v>
      </c>
      <c r="I62" s="206">
        <v>0</v>
      </c>
      <c r="J62" s="308">
        <f>J64</f>
        <v>0</v>
      </c>
      <c r="K62" s="308">
        <f>K64</f>
        <v>0</v>
      </c>
      <c r="L62" s="308">
        <f>L64</f>
        <v>0</v>
      </c>
      <c r="M62" s="227">
        <v>0</v>
      </c>
      <c r="N62" s="205">
        <v>0</v>
      </c>
    </row>
    <row r="63" spans="1:14" ht="19.5" customHeight="1">
      <c r="A63" s="177" t="s">
        <v>156</v>
      </c>
      <c r="B63" s="181" t="s">
        <v>268</v>
      </c>
      <c r="C63" s="181" t="s">
        <v>77</v>
      </c>
      <c r="D63" s="181" t="s">
        <v>78</v>
      </c>
      <c r="E63" s="181" t="s">
        <v>79</v>
      </c>
      <c r="F63" s="181" t="s">
        <v>153</v>
      </c>
      <c r="G63" s="308"/>
      <c r="H63" s="308"/>
      <c r="I63" s="206">
        <v>0</v>
      </c>
      <c r="J63" s="308"/>
      <c r="K63" s="308"/>
      <c r="L63" s="308"/>
      <c r="M63" s="227"/>
      <c r="N63" s="205"/>
    </row>
    <row r="64" spans="1:14" ht="19.5" customHeight="1">
      <c r="A64" s="177" t="s">
        <v>157</v>
      </c>
      <c r="B64" s="181" t="s">
        <v>268</v>
      </c>
      <c r="C64" s="181" t="s">
        <v>77</v>
      </c>
      <c r="D64" s="181" t="s">
        <v>78</v>
      </c>
      <c r="E64" s="181" t="s">
        <v>79</v>
      </c>
      <c r="F64" s="181" t="s">
        <v>154</v>
      </c>
      <c r="G64" s="308">
        <f>G65</f>
        <v>0</v>
      </c>
      <c r="H64" s="308">
        <f>H65</f>
        <v>0</v>
      </c>
      <c r="I64" s="206">
        <v>0</v>
      </c>
      <c r="J64" s="308">
        <v>0</v>
      </c>
      <c r="K64" s="308">
        <f>K65</f>
        <v>0</v>
      </c>
      <c r="L64" s="308">
        <f>L65</f>
        <v>0</v>
      </c>
      <c r="M64" s="227">
        <v>0</v>
      </c>
      <c r="N64" s="205">
        <v>0</v>
      </c>
    </row>
    <row r="65" spans="1:14" ht="36" customHeight="1">
      <c r="A65" s="177" t="s">
        <v>566</v>
      </c>
      <c r="B65" s="181" t="s">
        <v>268</v>
      </c>
      <c r="C65" s="181" t="s">
        <v>77</v>
      </c>
      <c r="D65" s="181" t="s">
        <v>78</v>
      </c>
      <c r="E65" s="181" t="s">
        <v>79</v>
      </c>
      <c r="F65" s="181" t="s">
        <v>567</v>
      </c>
      <c r="G65" s="308">
        <v>0</v>
      </c>
      <c r="H65" s="308">
        <v>0</v>
      </c>
      <c r="I65" s="206">
        <v>0</v>
      </c>
      <c r="J65" s="308">
        <v>0</v>
      </c>
      <c r="K65" s="308">
        <v>0</v>
      </c>
      <c r="L65" s="308">
        <v>0</v>
      </c>
      <c r="M65" s="227">
        <v>0</v>
      </c>
      <c r="N65" s="205">
        <v>0</v>
      </c>
    </row>
    <row r="66" spans="1:14" ht="15.75">
      <c r="A66" s="373" t="s">
        <v>576</v>
      </c>
      <c r="B66" s="344" t="s">
        <v>268</v>
      </c>
      <c r="C66" s="363" t="s">
        <v>577</v>
      </c>
      <c r="D66" s="363"/>
      <c r="E66" s="363"/>
      <c r="F66" s="363"/>
      <c r="G66" s="364">
        <f>G74+G67</f>
        <v>0</v>
      </c>
      <c r="H66" s="364">
        <f>H74+H67</f>
        <v>0</v>
      </c>
      <c r="I66" s="382">
        <v>0</v>
      </c>
      <c r="J66" s="364">
        <f>J74+J67</f>
        <v>0</v>
      </c>
      <c r="K66" s="364">
        <f>K74+K67</f>
        <v>643.20000000000005</v>
      </c>
      <c r="L66" s="364">
        <f>L74+L67</f>
        <v>0</v>
      </c>
      <c r="M66" s="371">
        <v>0</v>
      </c>
      <c r="N66" s="372">
        <v>0</v>
      </c>
    </row>
    <row r="67" spans="1:14" ht="15.75">
      <c r="A67" s="233" t="s">
        <v>200</v>
      </c>
      <c r="B67" s="179" t="s">
        <v>268</v>
      </c>
      <c r="C67" s="179" t="s">
        <v>577</v>
      </c>
      <c r="D67" s="179" t="s">
        <v>194</v>
      </c>
      <c r="E67" s="179"/>
      <c r="F67" s="179"/>
      <c r="G67" s="383">
        <f>G68+G71</f>
        <v>0</v>
      </c>
      <c r="H67" s="383">
        <f>H68+H71</f>
        <v>0</v>
      </c>
      <c r="I67" s="375">
        <v>0</v>
      </c>
      <c r="J67" s="383">
        <f>J68+J71</f>
        <v>0</v>
      </c>
      <c r="K67" s="383">
        <f>K68+K71</f>
        <v>643.20000000000005</v>
      </c>
      <c r="L67" s="383">
        <f>L68+L71</f>
        <v>0</v>
      </c>
      <c r="M67" s="376">
        <v>0</v>
      </c>
      <c r="N67" s="377">
        <v>0</v>
      </c>
    </row>
    <row r="68" spans="1:14" ht="15.75">
      <c r="A68" s="230" t="s">
        <v>200</v>
      </c>
      <c r="B68" s="181" t="s">
        <v>268</v>
      </c>
      <c r="C68" s="181" t="s">
        <v>577</v>
      </c>
      <c r="D68" s="181" t="s">
        <v>194</v>
      </c>
      <c r="E68" s="181" t="s">
        <v>195</v>
      </c>
      <c r="F68" s="181" t="s">
        <v>153</v>
      </c>
      <c r="G68" s="308">
        <f>G69</f>
        <v>0</v>
      </c>
      <c r="H68" s="308">
        <f>H69</f>
        <v>0</v>
      </c>
      <c r="I68" s="206">
        <v>0</v>
      </c>
      <c r="J68" s="308">
        <f>J69</f>
        <v>0</v>
      </c>
      <c r="K68" s="308">
        <f t="shared" ref="J68:L69" si="14">K69</f>
        <v>0</v>
      </c>
      <c r="L68" s="308">
        <f t="shared" si="14"/>
        <v>0</v>
      </c>
      <c r="M68" s="227">
        <v>0</v>
      </c>
      <c r="N68" s="205">
        <v>0</v>
      </c>
    </row>
    <row r="69" spans="1:14" ht="32.25" customHeight="1">
      <c r="A69" s="177" t="s">
        <v>165</v>
      </c>
      <c r="B69" s="181" t="s">
        <v>268</v>
      </c>
      <c r="C69" s="181" t="s">
        <v>577</v>
      </c>
      <c r="D69" s="181" t="s">
        <v>194</v>
      </c>
      <c r="E69" s="181" t="s">
        <v>195</v>
      </c>
      <c r="F69" s="181" t="s">
        <v>154</v>
      </c>
      <c r="G69" s="308">
        <f>G70</f>
        <v>0</v>
      </c>
      <c r="H69" s="308">
        <f>H70</f>
        <v>0</v>
      </c>
      <c r="I69" s="206">
        <v>0</v>
      </c>
      <c r="J69" s="308">
        <f t="shared" si="14"/>
        <v>0</v>
      </c>
      <c r="K69" s="308">
        <f t="shared" si="14"/>
        <v>0</v>
      </c>
      <c r="L69" s="308">
        <f t="shared" si="14"/>
        <v>0</v>
      </c>
      <c r="M69" s="227">
        <v>0</v>
      </c>
      <c r="N69" s="205">
        <v>0</v>
      </c>
    </row>
    <row r="70" spans="1:14" ht="21.75" customHeight="1">
      <c r="A70" s="230" t="s">
        <v>566</v>
      </c>
      <c r="B70" s="181" t="s">
        <v>268</v>
      </c>
      <c r="C70" s="181" t="s">
        <v>577</v>
      </c>
      <c r="D70" s="181" t="s">
        <v>194</v>
      </c>
      <c r="E70" s="181" t="s">
        <v>195</v>
      </c>
      <c r="F70" s="181" t="s">
        <v>567</v>
      </c>
      <c r="G70" s="308">
        <v>0</v>
      </c>
      <c r="H70" s="308">
        <v>0</v>
      </c>
      <c r="I70" s="206">
        <v>0</v>
      </c>
      <c r="J70" s="308">
        <v>0</v>
      </c>
      <c r="K70" s="308">
        <v>0</v>
      </c>
      <c r="L70" s="308">
        <v>0</v>
      </c>
      <c r="M70" s="227">
        <v>0</v>
      </c>
      <c r="N70" s="205">
        <v>0</v>
      </c>
    </row>
    <row r="71" spans="1:14" ht="15.75">
      <c r="A71" s="230" t="s">
        <v>201</v>
      </c>
      <c r="B71" s="181" t="s">
        <v>268</v>
      </c>
      <c r="C71" s="181" t="s">
        <v>577</v>
      </c>
      <c r="D71" s="181" t="s">
        <v>194</v>
      </c>
      <c r="E71" s="181" t="s">
        <v>196</v>
      </c>
      <c r="F71" s="181" t="s">
        <v>153</v>
      </c>
      <c r="G71" s="308">
        <f>G72</f>
        <v>0</v>
      </c>
      <c r="H71" s="308">
        <f>H72</f>
        <v>0</v>
      </c>
      <c r="I71" s="206">
        <v>0</v>
      </c>
      <c r="J71" s="308">
        <f t="shared" ref="J71:L72" si="15">J72</f>
        <v>0</v>
      </c>
      <c r="K71" s="308">
        <f t="shared" si="15"/>
        <v>643.20000000000005</v>
      </c>
      <c r="L71" s="308">
        <f t="shared" si="15"/>
        <v>0</v>
      </c>
      <c r="M71" s="227">
        <v>0</v>
      </c>
      <c r="N71" s="205">
        <v>0</v>
      </c>
    </row>
    <row r="72" spans="1:14" ht="33" customHeight="1">
      <c r="A72" s="177" t="s">
        <v>165</v>
      </c>
      <c r="B72" s="181" t="s">
        <v>268</v>
      </c>
      <c r="C72" s="181" t="s">
        <v>577</v>
      </c>
      <c r="D72" s="181" t="s">
        <v>194</v>
      </c>
      <c r="E72" s="181" t="s">
        <v>196</v>
      </c>
      <c r="F72" s="181" t="s">
        <v>154</v>
      </c>
      <c r="G72" s="308">
        <f>G73</f>
        <v>0</v>
      </c>
      <c r="H72" s="308">
        <f>H73</f>
        <v>0</v>
      </c>
      <c r="I72" s="206">
        <v>0</v>
      </c>
      <c r="J72" s="308">
        <f t="shared" si="15"/>
        <v>0</v>
      </c>
      <c r="K72" s="308">
        <f t="shared" si="15"/>
        <v>643.20000000000005</v>
      </c>
      <c r="L72" s="308">
        <f t="shared" si="15"/>
        <v>0</v>
      </c>
      <c r="M72" s="227">
        <v>0</v>
      </c>
      <c r="N72" s="205">
        <v>0</v>
      </c>
    </row>
    <row r="73" spans="1:14" ht="30">
      <c r="A73" s="230" t="s">
        <v>566</v>
      </c>
      <c r="B73" s="181" t="s">
        <v>268</v>
      </c>
      <c r="C73" s="181" t="s">
        <v>577</v>
      </c>
      <c r="D73" s="181" t="s">
        <v>194</v>
      </c>
      <c r="E73" s="181" t="s">
        <v>196</v>
      </c>
      <c r="F73" s="181" t="s">
        <v>567</v>
      </c>
      <c r="G73" s="308">
        <v>0</v>
      </c>
      <c r="H73" s="308">
        <v>0</v>
      </c>
      <c r="I73" s="206">
        <v>0</v>
      </c>
      <c r="J73" s="308">
        <v>0</v>
      </c>
      <c r="K73" s="308">
        <f ca="1">'анализ исполнения расходов'!G91</f>
        <v>643.20000000000005</v>
      </c>
      <c r="L73" s="308">
        <v>0</v>
      </c>
      <c r="M73" s="227">
        <v>0</v>
      </c>
      <c r="N73" s="205">
        <v>0</v>
      </c>
    </row>
    <row r="74" spans="1:14" ht="15.75">
      <c r="A74" s="233" t="s">
        <v>538</v>
      </c>
      <c r="B74" s="178" t="s">
        <v>268</v>
      </c>
      <c r="C74" s="231" t="s">
        <v>577</v>
      </c>
      <c r="D74" s="231" t="s">
        <v>579</v>
      </c>
      <c r="E74" s="231"/>
      <c r="F74" s="231"/>
      <c r="G74" s="374">
        <f t="shared" ref="G74:H76" si="16">G75</f>
        <v>0</v>
      </c>
      <c r="H74" s="374">
        <f t="shared" si="16"/>
        <v>0</v>
      </c>
      <c r="I74" s="375">
        <v>0</v>
      </c>
      <c r="J74" s="374">
        <f t="shared" ref="J74:L76" si="17">J75</f>
        <v>0</v>
      </c>
      <c r="K74" s="374">
        <f t="shared" si="17"/>
        <v>0</v>
      </c>
      <c r="L74" s="374">
        <f t="shared" si="17"/>
        <v>0</v>
      </c>
      <c r="M74" s="376">
        <v>0</v>
      </c>
      <c r="N74" s="377">
        <v>0</v>
      </c>
    </row>
    <row r="75" spans="1:14" ht="15.75">
      <c r="A75" s="230" t="s">
        <v>538</v>
      </c>
      <c r="B75" s="180" t="s">
        <v>268</v>
      </c>
      <c r="C75" s="229" t="s">
        <v>577</v>
      </c>
      <c r="D75" s="229" t="s">
        <v>579</v>
      </c>
      <c r="E75" s="229" t="s">
        <v>242</v>
      </c>
      <c r="F75" s="229" t="s">
        <v>153</v>
      </c>
      <c r="G75" s="317">
        <f t="shared" si="16"/>
        <v>0</v>
      </c>
      <c r="H75" s="317">
        <f t="shared" si="16"/>
        <v>0</v>
      </c>
      <c r="I75" s="206">
        <v>0</v>
      </c>
      <c r="J75" s="317">
        <f t="shared" si="17"/>
        <v>0</v>
      </c>
      <c r="K75" s="317">
        <f t="shared" si="17"/>
        <v>0</v>
      </c>
      <c r="L75" s="317">
        <f t="shared" si="17"/>
        <v>0</v>
      </c>
      <c r="M75" s="227">
        <v>0</v>
      </c>
      <c r="N75" s="205">
        <v>0</v>
      </c>
    </row>
    <row r="76" spans="1:14" ht="15.75">
      <c r="A76" s="230" t="s">
        <v>580</v>
      </c>
      <c r="B76" s="180" t="s">
        <v>268</v>
      </c>
      <c r="C76" s="229" t="s">
        <v>577</v>
      </c>
      <c r="D76" s="229" t="s">
        <v>579</v>
      </c>
      <c r="E76" s="229" t="s">
        <v>242</v>
      </c>
      <c r="F76" s="229" t="s">
        <v>154</v>
      </c>
      <c r="G76" s="317">
        <f t="shared" si="16"/>
        <v>0</v>
      </c>
      <c r="H76" s="317">
        <f t="shared" si="16"/>
        <v>0</v>
      </c>
      <c r="I76" s="206">
        <v>0</v>
      </c>
      <c r="J76" s="317">
        <f t="shared" si="17"/>
        <v>0</v>
      </c>
      <c r="K76" s="317">
        <v>0</v>
      </c>
      <c r="L76" s="317">
        <f t="shared" si="17"/>
        <v>0</v>
      </c>
      <c r="M76" s="227">
        <v>0</v>
      </c>
      <c r="N76" s="205">
        <v>0</v>
      </c>
    </row>
    <row r="77" spans="1:14" ht="19.5" customHeight="1">
      <c r="A77" s="230" t="s">
        <v>566</v>
      </c>
      <c r="B77" s="180" t="s">
        <v>268</v>
      </c>
      <c r="C77" s="229" t="s">
        <v>577</v>
      </c>
      <c r="D77" s="229" t="s">
        <v>579</v>
      </c>
      <c r="E77" s="229" t="s">
        <v>242</v>
      </c>
      <c r="F77" s="229" t="s">
        <v>567</v>
      </c>
      <c r="G77" s="317">
        <v>0</v>
      </c>
      <c r="H77" s="317">
        <v>0</v>
      </c>
      <c r="I77" s="206">
        <v>0</v>
      </c>
      <c r="J77" s="317">
        <v>0</v>
      </c>
      <c r="K77" s="317">
        <v>0</v>
      </c>
      <c r="L77" s="317">
        <v>0</v>
      </c>
      <c r="M77" s="227">
        <v>0</v>
      </c>
      <c r="N77" s="205">
        <v>0</v>
      </c>
    </row>
    <row r="78" spans="1:14" ht="15.75">
      <c r="A78" s="373" t="s">
        <v>132</v>
      </c>
      <c r="B78" s="344" t="s">
        <v>268</v>
      </c>
      <c r="C78" s="363" t="s">
        <v>582</v>
      </c>
      <c r="D78" s="363"/>
      <c r="E78" s="363"/>
      <c r="F78" s="363"/>
      <c r="G78" s="365">
        <f t="shared" ref="G78:H80" si="18">G79</f>
        <v>572.31299999999999</v>
      </c>
      <c r="H78" s="365">
        <f t="shared" si="18"/>
        <v>568.81299999999999</v>
      </c>
      <c r="I78" s="366">
        <f>H78*100/G78</f>
        <v>99.388446531880277</v>
      </c>
      <c r="J78" s="365">
        <f>J79</f>
        <v>750.8</v>
      </c>
      <c r="K78" s="365">
        <f>K79</f>
        <v>1164.8499999999999</v>
      </c>
      <c r="L78" s="365">
        <f>L79</f>
        <v>329.91200000000003</v>
      </c>
      <c r="M78" s="371">
        <f>L78*100/J78</f>
        <v>43.941395844432613</v>
      </c>
      <c r="N78" s="372">
        <f>L78*100/K78</f>
        <v>28.322273254067053</v>
      </c>
    </row>
    <row r="79" spans="1:14" ht="15.75">
      <c r="A79" s="230" t="s">
        <v>539</v>
      </c>
      <c r="B79" s="178" t="s">
        <v>268</v>
      </c>
      <c r="C79" s="231" t="s">
        <v>582</v>
      </c>
      <c r="D79" s="231" t="s">
        <v>584</v>
      </c>
      <c r="E79" s="231"/>
      <c r="F79" s="231"/>
      <c r="G79" s="314">
        <f t="shared" si="18"/>
        <v>572.31299999999999</v>
      </c>
      <c r="H79" s="314">
        <f t="shared" si="18"/>
        <v>568.81299999999999</v>
      </c>
      <c r="I79" s="314">
        <f t="shared" ref="I79:N79" si="19">I81</f>
        <v>200</v>
      </c>
      <c r="J79" s="314">
        <f t="shared" si="19"/>
        <v>750.8</v>
      </c>
      <c r="K79" s="314">
        <f t="shared" si="19"/>
        <v>1164.8499999999999</v>
      </c>
      <c r="L79" s="314">
        <f t="shared" si="19"/>
        <v>329.91200000000003</v>
      </c>
      <c r="M79" s="314">
        <f t="shared" si="19"/>
        <v>87.873612805260507</v>
      </c>
      <c r="N79" s="314">
        <f t="shared" si="19"/>
        <v>56.640643865346618</v>
      </c>
    </row>
    <row r="80" spans="1:14" ht="18.75" customHeight="1">
      <c r="A80" s="230" t="s">
        <v>575</v>
      </c>
      <c r="B80" s="180" t="s">
        <v>268</v>
      </c>
      <c r="C80" s="229" t="s">
        <v>582</v>
      </c>
      <c r="D80" s="229" t="s">
        <v>584</v>
      </c>
      <c r="E80" s="229" t="s">
        <v>245</v>
      </c>
      <c r="F80" s="229"/>
      <c r="G80" s="317">
        <f t="shared" si="18"/>
        <v>572.31299999999999</v>
      </c>
      <c r="H80" s="317">
        <f t="shared" si="18"/>
        <v>568.81299999999999</v>
      </c>
      <c r="I80" s="317">
        <f>I81</f>
        <v>200</v>
      </c>
      <c r="J80" s="317">
        <f>J81</f>
        <v>750.8</v>
      </c>
      <c r="K80" s="317">
        <f>K81</f>
        <v>1164.8499999999999</v>
      </c>
      <c r="L80" s="317">
        <f>L81</f>
        <v>329.91200000000003</v>
      </c>
      <c r="M80" s="227">
        <f>L80*100/J80</f>
        <v>43.941395844432613</v>
      </c>
      <c r="N80" s="205">
        <f>L80*100/K80</f>
        <v>28.322273254067053</v>
      </c>
    </row>
    <row r="81" spans="1:15" ht="15.75">
      <c r="A81" s="230" t="s">
        <v>556</v>
      </c>
      <c r="B81" s="180" t="s">
        <v>268</v>
      </c>
      <c r="C81" s="229" t="s">
        <v>582</v>
      </c>
      <c r="D81" s="229" t="s">
        <v>584</v>
      </c>
      <c r="E81" s="229" t="s">
        <v>243</v>
      </c>
      <c r="F81" s="229"/>
      <c r="G81" s="317">
        <f>G82+G84+G83+G85</f>
        <v>572.31299999999999</v>
      </c>
      <c r="H81" s="317">
        <f>H82+H84+H83+H85</f>
        <v>568.81299999999999</v>
      </c>
      <c r="I81" s="317">
        <f t="shared" ref="I81:N81" si="20">I82+I84</f>
        <v>200</v>
      </c>
      <c r="J81" s="317">
        <f>J82+J84+J83+J85</f>
        <v>750.8</v>
      </c>
      <c r="K81" s="317">
        <f>K82+K84+K83+K85</f>
        <v>1164.8499999999999</v>
      </c>
      <c r="L81" s="317">
        <f>L82+L84+L83+L85</f>
        <v>329.91200000000003</v>
      </c>
      <c r="M81" s="317">
        <f t="shared" si="20"/>
        <v>87.873612805260507</v>
      </c>
      <c r="N81" s="317">
        <f t="shared" si="20"/>
        <v>56.640643865346618</v>
      </c>
    </row>
    <row r="82" spans="1:15" ht="16.5" customHeight="1">
      <c r="A82" s="230" t="s">
        <v>230</v>
      </c>
      <c r="B82" s="180" t="s">
        <v>268</v>
      </c>
      <c r="C82" s="229" t="s">
        <v>582</v>
      </c>
      <c r="D82" s="229" t="s">
        <v>584</v>
      </c>
      <c r="E82" s="229" t="s">
        <v>243</v>
      </c>
      <c r="F82" s="229" t="s">
        <v>572</v>
      </c>
      <c r="G82" s="317">
        <v>429.38799999999998</v>
      </c>
      <c r="H82" s="317">
        <v>429.38799999999998</v>
      </c>
      <c r="I82" s="206">
        <f>H82*100/G82</f>
        <v>100</v>
      </c>
      <c r="J82" s="317">
        <v>576.6</v>
      </c>
      <c r="K82" s="317">
        <f ca="1">'анализ исполнения расходов'!G101</f>
        <v>894.61</v>
      </c>
      <c r="L82" s="317">
        <f ca="1">'анализ исполнения расходов'!H101</f>
        <v>253.38900000000001</v>
      </c>
      <c r="M82" s="227">
        <f>L82*100/J82</f>
        <v>43.945369406867847</v>
      </c>
      <c r="N82" s="205">
        <f>L82*100/K82</f>
        <v>28.323962397022168</v>
      </c>
    </row>
    <row r="83" spans="1:15" ht="16.5" customHeight="1">
      <c r="A83" s="230" t="s">
        <v>562</v>
      </c>
      <c r="B83" s="180" t="s">
        <v>268</v>
      </c>
      <c r="C83" s="229" t="s">
        <v>582</v>
      </c>
      <c r="D83" s="229" t="s">
        <v>584</v>
      </c>
      <c r="E83" s="229" t="s">
        <v>243</v>
      </c>
      <c r="F83" s="229" t="s">
        <v>98</v>
      </c>
      <c r="G83" s="317">
        <v>9.75</v>
      </c>
      <c r="H83" s="317">
        <v>9.75</v>
      </c>
      <c r="I83" s="206">
        <v>0</v>
      </c>
      <c r="J83" s="317">
        <v>0</v>
      </c>
      <c r="K83" s="317">
        <v>0</v>
      </c>
      <c r="L83" s="317">
        <v>0</v>
      </c>
      <c r="M83" s="227">
        <v>0</v>
      </c>
      <c r="N83" s="205">
        <v>0</v>
      </c>
    </row>
    <row r="84" spans="1:15" ht="16.5" customHeight="1">
      <c r="A84" s="230" t="s">
        <v>231</v>
      </c>
      <c r="B84" s="180" t="s">
        <v>268</v>
      </c>
      <c r="C84" s="229" t="s">
        <v>582</v>
      </c>
      <c r="D84" s="229" t="s">
        <v>584</v>
      </c>
      <c r="E84" s="229" t="s">
        <v>243</v>
      </c>
      <c r="F84" s="229" t="s">
        <v>238</v>
      </c>
      <c r="G84" s="317">
        <v>129.67500000000001</v>
      </c>
      <c r="H84" s="317">
        <v>129.67500000000001</v>
      </c>
      <c r="I84" s="206">
        <f>H84*100/G84</f>
        <v>100</v>
      </c>
      <c r="J84" s="317">
        <v>174.2</v>
      </c>
      <c r="K84" s="317">
        <f ca="1">'анализ исполнения расходов'!G103</f>
        <v>270.24</v>
      </c>
      <c r="L84" s="317">
        <f ca="1">'анализ исполнения расходов'!H103</f>
        <v>76.522999999999996</v>
      </c>
      <c r="M84" s="227">
        <f>L84*100/J84</f>
        <v>43.928243398392652</v>
      </c>
      <c r="N84" s="205">
        <f>L84*100/K84</f>
        <v>28.31668146832445</v>
      </c>
    </row>
    <row r="85" spans="1:15" ht="16.5" customHeight="1">
      <c r="A85" s="230" t="s">
        <v>566</v>
      </c>
      <c r="B85" s="180" t="s">
        <v>268</v>
      </c>
      <c r="C85" s="229" t="s">
        <v>582</v>
      </c>
      <c r="D85" s="229" t="s">
        <v>584</v>
      </c>
      <c r="E85" s="229" t="s">
        <v>243</v>
      </c>
      <c r="F85" s="229" t="s">
        <v>567</v>
      </c>
      <c r="G85" s="317">
        <v>3.5</v>
      </c>
      <c r="H85" s="317">
        <v>0</v>
      </c>
      <c r="I85" s="206">
        <v>0</v>
      </c>
      <c r="J85" s="317">
        <v>0</v>
      </c>
      <c r="K85" s="317">
        <v>0</v>
      </c>
      <c r="L85" s="317">
        <v>0</v>
      </c>
      <c r="M85" s="227">
        <v>0</v>
      </c>
      <c r="N85" s="205">
        <v>0</v>
      </c>
    </row>
    <row r="86" spans="1:15" ht="16.5" customHeight="1">
      <c r="A86" s="230" t="s">
        <v>45</v>
      </c>
      <c r="B86" s="180" t="s">
        <v>268</v>
      </c>
      <c r="C86" s="229" t="s">
        <v>582</v>
      </c>
      <c r="D86" s="229" t="s">
        <v>584</v>
      </c>
      <c r="E86" s="229" t="s">
        <v>243</v>
      </c>
      <c r="F86" s="229" t="s">
        <v>192</v>
      </c>
      <c r="G86" s="317">
        <v>0</v>
      </c>
      <c r="H86" s="317">
        <v>0</v>
      </c>
      <c r="I86" s="206">
        <v>0</v>
      </c>
      <c r="J86" s="317">
        <v>0</v>
      </c>
      <c r="K86" s="317">
        <v>0</v>
      </c>
      <c r="L86" s="317">
        <v>0</v>
      </c>
      <c r="M86" s="227">
        <v>0</v>
      </c>
      <c r="N86" s="205">
        <v>0</v>
      </c>
    </row>
    <row r="87" spans="1:15" ht="15.75">
      <c r="A87" s="373" t="s">
        <v>585</v>
      </c>
      <c r="B87" s="344" t="s">
        <v>268</v>
      </c>
      <c r="C87" s="363" t="s">
        <v>586</v>
      </c>
      <c r="D87" s="363"/>
      <c r="E87" s="363"/>
      <c r="F87" s="363"/>
      <c r="G87" s="365">
        <f t="shared" ref="G87:H90" si="21">G88</f>
        <v>0</v>
      </c>
      <c r="H87" s="365">
        <f t="shared" si="21"/>
        <v>0</v>
      </c>
      <c r="I87" s="366">
        <v>0</v>
      </c>
      <c r="J87" s="365">
        <f t="shared" ref="J87:L90" si="22">J88</f>
        <v>0</v>
      </c>
      <c r="K87" s="365">
        <f t="shared" si="22"/>
        <v>0</v>
      </c>
      <c r="L87" s="365">
        <f t="shared" si="22"/>
        <v>0</v>
      </c>
      <c r="M87" s="371">
        <v>0</v>
      </c>
      <c r="N87" s="372">
        <v>0</v>
      </c>
    </row>
    <row r="88" spans="1:15" ht="15.75">
      <c r="A88" s="230" t="s">
        <v>545</v>
      </c>
      <c r="B88" s="178" t="s">
        <v>268</v>
      </c>
      <c r="C88" s="231" t="s">
        <v>586</v>
      </c>
      <c r="D88" s="231" t="s">
        <v>587</v>
      </c>
      <c r="E88" s="231"/>
      <c r="F88" s="231"/>
      <c r="G88" s="314">
        <f t="shared" si="21"/>
        <v>0</v>
      </c>
      <c r="H88" s="314">
        <f t="shared" si="21"/>
        <v>0</v>
      </c>
      <c r="I88" s="204">
        <v>0</v>
      </c>
      <c r="J88" s="314">
        <f t="shared" si="22"/>
        <v>0</v>
      </c>
      <c r="K88" s="314">
        <f t="shared" si="22"/>
        <v>0</v>
      </c>
      <c r="L88" s="314">
        <f t="shared" si="22"/>
        <v>0</v>
      </c>
      <c r="M88" s="227">
        <v>0</v>
      </c>
      <c r="N88" s="205">
        <v>0</v>
      </c>
    </row>
    <row r="89" spans="1:15" ht="15.75">
      <c r="A89" s="230" t="s">
        <v>588</v>
      </c>
      <c r="B89" s="180" t="s">
        <v>268</v>
      </c>
      <c r="C89" s="229" t="s">
        <v>586</v>
      </c>
      <c r="D89" s="229" t="s">
        <v>587</v>
      </c>
      <c r="E89" s="229" t="s">
        <v>245</v>
      </c>
      <c r="F89" s="229"/>
      <c r="G89" s="317">
        <f t="shared" si="21"/>
        <v>0</v>
      </c>
      <c r="H89" s="317">
        <f t="shared" si="21"/>
        <v>0</v>
      </c>
      <c r="I89" s="206">
        <v>0</v>
      </c>
      <c r="J89" s="317">
        <f t="shared" si="22"/>
        <v>0</v>
      </c>
      <c r="K89" s="317">
        <f t="shared" si="22"/>
        <v>0</v>
      </c>
      <c r="L89" s="317">
        <f t="shared" si="22"/>
        <v>0</v>
      </c>
      <c r="M89" s="227">
        <v>0</v>
      </c>
      <c r="N89" s="205">
        <v>0</v>
      </c>
    </row>
    <row r="90" spans="1:15" ht="30.75" customHeight="1">
      <c r="A90" s="230" t="s">
        <v>202</v>
      </c>
      <c r="B90" s="180" t="s">
        <v>268</v>
      </c>
      <c r="C90" s="229" t="s">
        <v>586</v>
      </c>
      <c r="D90" s="229" t="s">
        <v>587</v>
      </c>
      <c r="E90" s="229" t="s">
        <v>246</v>
      </c>
      <c r="F90" s="229" t="s">
        <v>174</v>
      </c>
      <c r="G90" s="317">
        <f t="shared" si="21"/>
        <v>0</v>
      </c>
      <c r="H90" s="317">
        <f t="shared" si="21"/>
        <v>0</v>
      </c>
      <c r="I90" s="206">
        <v>0</v>
      </c>
      <c r="J90" s="317">
        <f t="shared" si="22"/>
        <v>0</v>
      </c>
      <c r="K90" s="317">
        <f t="shared" si="22"/>
        <v>0</v>
      </c>
      <c r="L90" s="317">
        <f t="shared" si="22"/>
        <v>0</v>
      </c>
      <c r="M90" s="227">
        <v>0</v>
      </c>
      <c r="N90" s="205">
        <v>0</v>
      </c>
    </row>
    <row r="91" spans="1:15" ht="15.75">
      <c r="A91" s="230" t="s">
        <v>251</v>
      </c>
      <c r="B91" s="180" t="s">
        <v>268</v>
      </c>
      <c r="C91" s="229" t="s">
        <v>586</v>
      </c>
      <c r="D91" s="229" t="s">
        <v>587</v>
      </c>
      <c r="E91" s="229" t="s">
        <v>246</v>
      </c>
      <c r="F91" s="229" t="s">
        <v>247</v>
      </c>
      <c r="G91" s="317">
        <v>0</v>
      </c>
      <c r="H91" s="317">
        <v>0</v>
      </c>
      <c r="I91" s="206">
        <v>0</v>
      </c>
      <c r="J91" s="317">
        <v>0</v>
      </c>
      <c r="K91" s="317">
        <v>0</v>
      </c>
      <c r="L91" s="317">
        <v>0</v>
      </c>
      <c r="M91" s="227">
        <v>0</v>
      </c>
      <c r="N91" s="205">
        <v>0</v>
      </c>
    </row>
    <row r="92" spans="1:15" ht="42.75">
      <c r="A92" s="373" t="s">
        <v>590</v>
      </c>
      <c r="B92" s="344" t="s">
        <v>268</v>
      </c>
      <c r="C92" s="363" t="s">
        <v>591</v>
      </c>
      <c r="D92" s="363"/>
      <c r="E92" s="363"/>
      <c r="F92" s="363"/>
      <c r="G92" s="365">
        <f t="shared" ref="G92:H94" si="23">G93</f>
        <v>0</v>
      </c>
      <c r="H92" s="365">
        <f t="shared" si="23"/>
        <v>0</v>
      </c>
      <c r="I92" s="366">
        <v>0</v>
      </c>
      <c r="J92" s="365">
        <f>J93</f>
        <v>0</v>
      </c>
      <c r="K92" s="365">
        <f>K93</f>
        <v>0</v>
      </c>
      <c r="L92" s="365">
        <f>L93</f>
        <v>0</v>
      </c>
      <c r="M92" s="371">
        <v>0</v>
      </c>
      <c r="N92" s="372">
        <v>0</v>
      </c>
      <c r="O92" s="232"/>
    </row>
    <row r="93" spans="1:15" ht="15.75">
      <c r="A93" s="230" t="s">
        <v>547</v>
      </c>
      <c r="B93" s="178" t="s">
        <v>268</v>
      </c>
      <c r="C93" s="231" t="s">
        <v>591</v>
      </c>
      <c r="D93" s="231" t="s">
        <v>592</v>
      </c>
      <c r="E93" s="231"/>
      <c r="F93" s="231"/>
      <c r="G93" s="314">
        <f t="shared" si="23"/>
        <v>0</v>
      </c>
      <c r="H93" s="314">
        <f t="shared" si="23"/>
        <v>0</v>
      </c>
      <c r="I93" s="204">
        <v>0</v>
      </c>
      <c r="J93" s="314">
        <f t="shared" ref="J93:L94" si="24">J94</f>
        <v>0</v>
      </c>
      <c r="K93" s="314">
        <f t="shared" si="24"/>
        <v>0</v>
      </c>
      <c r="L93" s="314">
        <f t="shared" si="24"/>
        <v>0</v>
      </c>
      <c r="M93" s="227">
        <v>0</v>
      </c>
      <c r="N93" s="205">
        <v>0</v>
      </c>
    </row>
    <row r="94" spans="1:15" ht="45">
      <c r="A94" s="230" t="s">
        <v>593</v>
      </c>
      <c r="B94" s="180" t="s">
        <v>268</v>
      </c>
      <c r="C94" s="229" t="s">
        <v>591</v>
      </c>
      <c r="D94" s="229" t="s">
        <v>592</v>
      </c>
      <c r="E94" s="229" t="s">
        <v>245</v>
      </c>
      <c r="F94" s="229"/>
      <c r="G94" s="317">
        <f t="shared" si="23"/>
        <v>0</v>
      </c>
      <c r="H94" s="317">
        <f t="shared" si="23"/>
        <v>0</v>
      </c>
      <c r="I94" s="206">
        <v>0</v>
      </c>
      <c r="J94" s="317">
        <f t="shared" si="24"/>
        <v>0</v>
      </c>
      <c r="K94" s="317">
        <v>0</v>
      </c>
      <c r="L94" s="317">
        <v>0</v>
      </c>
      <c r="M94" s="227">
        <v>0</v>
      </c>
      <c r="N94" s="205">
        <v>0</v>
      </c>
    </row>
    <row r="95" spans="1:15" ht="16.5" thickBot="1">
      <c r="A95" s="230" t="s">
        <v>526</v>
      </c>
      <c r="B95" s="180" t="s">
        <v>268</v>
      </c>
      <c r="C95" s="229" t="s">
        <v>591</v>
      </c>
      <c r="D95" s="229" t="s">
        <v>592</v>
      </c>
      <c r="E95" s="229" t="s">
        <v>250</v>
      </c>
      <c r="F95" s="228" t="s">
        <v>578</v>
      </c>
      <c r="G95" s="319">
        <v>0</v>
      </c>
      <c r="H95" s="319">
        <v>0</v>
      </c>
      <c r="I95" s="206">
        <v>0</v>
      </c>
      <c r="J95" s="319">
        <v>0</v>
      </c>
      <c r="K95" s="319">
        <v>0</v>
      </c>
      <c r="L95" s="319">
        <v>0</v>
      </c>
      <c r="M95" s="227">
        <v>0</v>
      </c>
      <c r="N95" s="205">
        <v>0</v>
      </c>
    </row>
    <row r="96" spans="1:15" ht="16.5" thickBot="1">
      <c r="A96" s="225"/>
      <c r="B96" s="225"/>
      <c r="C96" s="225"/>
      <c r="D96" s="225"/>
      <c r="E96" s="226"/>
      <c r="F96" s="357" t="s">
        <v>541</v>
      </c>
      <c r="G96" s="358">
        <f>G9+G53+G66+G78+G87+G92+G61</f>
        <v>4713.058</v>
      </c>
      <c r="H96" s="358">
        <f>H9+H53+H66+H78+H87+H92+H61</f>
        <v>4454.3399999999992</v>
      </c>
      <c r="I96" s="359">
        <f>H96*100/G96</f>
        <v>94.510612854753731</v>
      </c>
      <c r="J96" s="358">
        <f>J9+J53+J66+J78+J87+J92+J61</f>
        <v>4579.7299999999996</v>
      </c>
      <c r="K96" s="358">
        <f>K9+K53+K66+K78+K87+K92+K61</f>
        <v>5781.25</v>
      </c>
      <c r="L96" s="358">
        <f>L9+L53+L66+L78+L87+L92+L61</f>
        <v>1902.3969999999999</v>
      </c>
      <c r="M96" s="360">
        <f>L96*100/J96</f>
        <v>41.539501236972484</v>
      </c>
      <c r="N96" s="361">
        <f>L96*100/K96</f>
        <v>32.906326486486485</v>
      </c>
    </row>
    <row r="97" spans="1:14" ht="15.75">
      <c r="A97" s="225"/>
      <c r="B97" s="225"/>
      <c r="C97" s="225"/>
      <c r="D97" s="225"/>
      <c r="E97" s="224"/>
      <c r="F97" s="224"/>
      <c r="G97" s="223"/>
      <c r="H97" s="223"/>
      <c r="I97" s="222"/>
      <c r="J97" s="223"/>
      <c r="K97" s="223"/>
      <c r="L97" s="223"/>
      <c r="M97" s="222"/>
      <c r="N97" s="221"/>
    </row>
    <row r="98" spans="1:14" ht="15.75">
      <c r="A98" s="225"/>
      <c r="B98" s="225"/>
      <c r="C98" s="225"/>
      <c r="D98" s="225"/>
      <c r="E98" s="224"/>
      <c r="F98" s="224"/>
      <c r="G98" s="223"/>
      <c r="H98" s="223"/>
      <c r="I98" s="222"/>
      <c r="J98" s="223"/>
      <c r="K98" s="223"/>
      <c r="L98" s="223"/>
      <c r="M98" s="222"/>
      <c r="N98" s="221"/>
    </row>
    <row r="99" spans="1:14" ht="15.75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98"/>
      <c r="M99" s="197"/>
      <c r="N99" s="197"/>
    </row>
    <row r="100" spans="1:14" ht="15.75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98"/>
      <c r="M100" s="197"/>
      <c r="N100" s="197"/>
    </row>
    <row r="101" spans="1:14" ht="15.75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98"/>
      <c r="M101" s="197"/>
      <c r="N101" s="197"/>
    </row>
    <row r="102" spans="1:14" ht="15.75">
      <c r="A102" s="199" t="s">
        <v>295</v>
      </c>
      <c r="B102" s="199"/>
      <c r="C102" s="199"/>
      <c r="D102" s="199"/>
      <c r="E102" s="199"/>
      <c r="F102" s="199"/>
      <c r="G102" s="199"/>
      <c r="H102" s="199"/>
      <c r="I102" s="199"/>
      <c r="J102" s="199"/>
      <c r="K102" s="199" t="s">
        <v>637</v>
      </c>
      <c r="L102" s="199"/>
      <c r="M102" s="197"/>
      <c r="N102" s="197"/>
    </row>
    <row r="103" spans="1:14" ht="15.75">
      <c r="A103" s="199" t="s">
        <v>291</v>
      </c>
      <c r="B103" s="199"/>
      <c r="C103" s="199"/>
      <c r="D103" s="199"/>
      <c r="E103" s="199"/>
      <c r="F103" s="199"/>
      <c r="G103" s="199"/>
      <c r="H103" s="199"/>
      <c r="I103" s="199"/>
      <c r="J103" s="199"/>
      <c r="K103" s="199" t="s">
        <v>292</v>
      </c>
      <c r="L103" s="199"/>
      <c r="M103" s="197"/>
      <c r="N103" s="197"/>
    </row>
    <row r="104" spans="1:14" ht="15.75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7"/>
      <c r="N104" s="197"/>
    </row>
    <row r="105" spans="1:14" ht="15.75">
      <c r="A105" s="202"/>
      <c r="B105" s="200"/>
      <c r="C105" s="200"/>
      <c r="D105" s="200"/>
      <c r="E105" s="200"/>
      <c r="F105" s="200"/>
      <c r="G105" s="200"/>
      <c r="H105" s="200"/>
      <c r="I105" s="199"/>
      <c r="J105" s="199"/>
      <c r="K105" s="442"/>
      <c r="L105" s="442"/>
      <c r="M105" s="197"/>
      <c r="N105" s="197"/>
    </row>
    <row r="106" spans="1:14" ht="15.75">
      <c r="A106" s="201"/>
      <c r="B106" s="201"/>
      <c r="C106" s="201"/>
      <c r="D106" s="201"/>
      <c r="E106" s="200"/>
      <c r="F106" s="200"/>
      <c r="G106" s="200"/>
      <c r="H106" s="200"/>
      <c r="I106" s="199"/>
      <c r="J106" s="199"/>
      <c r="K106" s="443" t="s">
        <v>293</v>
      </c>
      <c r="L106" s="443"/>
      <c r="M106" s="197"/>
      <c r="N106" s="197"/>
    </row>
  </sheetData>
  <mergeCells count="18">
    <mergeCell ref="A4:N4"/>
    <mergeCell ref="I1:N1"/>
    <mergeCell ref="I2:N2"/>
    <mergeCell ref="M6:M7"/>
    <mergeCell ref="N6:N7"/>
    <mergeCell ref="A6:A7"/>
    <mergeCell ref="B6:B7"/>
    <mergeCell ref="C6:C7"/>
    <mergeCell ref="D6:D7"/>
    <mergeCell ref="K105:L105"/>
    <mergeCell ref="K106:L106"/>
    <mergeCell ref="E6:E7"/>
    <mergeCell ref="G6:G7"/>
    <mergeCell ref="H6:H7"/>
    <mergeCell ref="I6:I7"/>
    <mergeCell ref="F6:F7"/>
    <mergeCell ref="J6:K6"/>
    <mergeCell ref="L6:L7"/>
  </mergeCells>
  <phoneticPr fontId="2" type="noConversion"/>
  <pageMargins left="0.91" right="0.46" top="0.55000000000000004" bottom="0.2" header="0.31496062992125984" footer="0.31496062992125984"/>
  <pageSetup paperSize="9" scale="61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1</vt:lpstr>
      <vt:lpstr>анализ поступл по кодам класс</vt:lpstr>
      <vt:lpstr>информация по доходам</vt:lpstr>
      <vt:lpstr>2</vt:lpstr>
      <vt:lpstr>анализ исполн доходов</vt:lpstr>
      <vt:lpstr>3</vt:lpstr>
      <vt:lpstr>анализ исполнения расходов</vt:lpstr>
      <vt:lpstr>информация по ведомственной</vt:lpstr>
      <vt:lpstr>4</vt:lpstr>
      <vt:lpstr>анализ исполн по функц</vt:lpstr>
      <vt:lpstr>информация по прз</vt:lpstr>
      <vt:lpstr>5</vt:lpstr>
      <vt:lpstr>6</vt:lpstr>
      <vt:lpstr>информация об источн</vt:lpstr>
      <vt:lpstr>7</vt:lpstr>
      <vt:lpstr>8</vt:lpstr>
      <vt:lpstr>9</vt:lpstr>
      <vt:lpstr>10</vt:lpstr>
      <vt:lpstr>11</vt:lpstr>
      <vt:lpstr>12</vt:lpstr>
      <vt:lpstr>13</vt:lpstr>
      <vt:lpstr>'9'!Область_печати</vt:lpstr>
    </vt:vector>
  </TitlesOfParts>
  <Company>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</dc:creator>
  <cp:lastModifiedBy>Biganova</cp:lastModifiedBy>
  <cp:lastPrinted>2020-07-28T06:17:50Z</cp:lastPrinted>
  <dcterms:created xsi:type="dcterms:W3CDTF">2007-11-01T06:06:06Z</dcterms:created>
  <dcterms:modified xsi:type="dcterms:W3CDTF">2020-07-28T06:18:39Z</dcterms:modified>
</cp:coreProperties>
</file>